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Pramod Chaudhari\"/>
    </mc:Choice>
  </mc:AlternateContent>
  <bookViews>
    <workbookView xWindow="0" yWindow="0" windowWidth="15360" windowHeight="7755" tabRatio="932" activeTab="2"/>
  </bookViews>
  <sheets>
    <sheet name="Depreciation" sheetId="25" r:id="rId1"/>
    <sheet name="Sale plan" sheetId="24" r:id="rId2"/>
    <sheet name="Calculation" sheetId="23" r:id="rId3"/>
    <sheet name="Sheet11" sheetId="44" r:id="rId4"/>
    <sheet name="20-20" sheetId="4" r:id="rId5"/>
    <sheet name="Sheet1" sheetId="13" r:id="rId6"/>
    <sheet name="Sheet2" sheetId="30" r:id="rId7"/>
    <sheet name="Sheet3" sheetId="31" r:id="rId8"/>
    <sheet name="Sheet4" sheetId="37" r:id="rId9"/>
    <sheet name="Sheet5" sheetId="38" r:id="rId10"/>
    <sheet name="Sheet6" sheetId="39" r:id="rId11"/>
    <sheet name="Sheet7" sheetId="40" r:id="rId12"/>
    <sheet name="Sheet8" sheetId="41" r:id="rId13"/>
    <sheet name="Sheet10" sheetId="43" r:id="rId14"/>
    <sheet name="MB" sheetId="45" r:id="rId15"/>
    <sheet name="IGR" sheetId="42" r:id="rId16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1" i="23" l="1"/>
  <c r="H31" i="41" l="1"/>
  <c r="F25" i="41"/>
  <c r="G27" i="43"/>
  <c r="D28" i="23"/>
  <c r="D29" i="23" s="1"/>
  <c r="D27" i="23"/>
  <c r="C18" i="25" l="1"/>
  <c r="Q10" i="4"/>
  <c r="Q5" i="4"/>
  <c r="Q4" i="4"/>
  <c r="N8" i="24"/>
  <c r="N7" i="24"/>
  <c r="N6" i="24"/>
  <c r="N5" i="24"/>
  <c r="I23" i="4" l="1"/>
  <c r="O29" i="24"/>
  <c r="P2" i="4"/>
  <c r="P3" i="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6" i="4"/>
  <c r="P7" i="4"/>
  <c r="Q7" i="4" s="1"/>
  <c r="P19" i="4" l="1"/>
  <c r="Q19" i="4" s="1"/>
  <c r="Q8" i="4"/>
  <c r="Q9" i="4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P12" i="4"/>
  <c r="Q12" i="4" s="1"/>
  <c r="B12" i="4" s="1"/>
  <c r="C12" i="4" s="1"/>
  <c r="D12" i="4" s="1"/>
  <c r="P13" i="4"/>
  <c r="Q13" i="4" s="1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B20" i="23" s="1"/>
  <c r="C25" i="23" l="1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/>
  <c r="H16" i="4" s="1"/>
  <c r="D17" i="4" l="1"/>
  <c r="H17" i="4" s="1"/>
</calcChain>
</file>

<file path=xl/sharedStrings.xml><?xml version="1.0" encoding="utf-8"?>
<sst xmlns="http://schemas.openxmlformats.org/spreadsheetml/2006/main" count="129" uniqueCount="99">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</sst>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  <numFmt numFmtId="167" formatCode="_-* #,##0_-;\-* #,##0_-;_-* &quot;-&quot;??_-;_-@_-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9" fontId="0" fillId="0" borderId="4" xfId="0" applyNumberFormat="1" applyBorder="1"/>
    <xf numFmtId="166" fontId="5" fillId="0" borderId="0" xfId="0" applyNumberFormat="1" applyFont="1"/>
    <xf numFmtId="0" fontId="0" fillId="0" borderId="0" xfId="0" applyFont="1"/>
    <xf numFmtId="166" fontId="0" fillId="0" borderId="0" xfId="0" applyNumberFormat="1" applyFont="1"/>
    <xf numFmtId="167" fontId="0" fillId="0" borderId="0" xfId="0" applyNumberFormat="1" applyFont="1"/>
    <xf numFmtId="167" fontId="0" fillId="0" borderId="0" xfId="0" applyNumberFormat="1"/>
    <xf numFmtId="166" fontId="0" fillId="0" borderId="0" xfId="0" applyNumberFormat="1"/>
    <xf numFmtId="166" fontId="2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40822</xdr:colOff>
      <xdr:row>2</xdr:row>
      <xdr:rowOff>136071</xdr:rowOff>
    </xdr:from>
    <xdr:to>
      <xdr:col>14</xdr:col>
      <xdr:colOff>402772</xdr:colOff>
      <xdr:row>27</xdr:row>
      <xdr:rowOff>138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3143" y="517071"/>
          <a:ext cx="8322129" cy="4626567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281749</xdr:colOff>
      <xdr:row>1</xdr:row>
      <xdr:rowOff>12006</xdr:rowOff>
    </xdr:from>
    <xdr:to>
      <xdr:col>11</xdr:col>
      <xdr:colOff>444248</xdr:colOff>
      <xdr:row>28</xdr:row>
      <xdr:rowOff>144696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867" y="202506"/>
          <a:ext cx="6213675" cy="52761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349477</xdr:colOff>
      <xdr:row>0</xdr:row>
      <xdr:rowOff>136071</xdr:rowOff>
    </xdr:from>
    <xdr:to>
      <xdr:col>14</xdr:col>
      <xdr:colOff>538999</xdr:colOff>
      <xdr:row>26</xdr:row>
      <xdr:rowOff>136749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477" y="136071"/>
          <a:ext cx="8762022" cy="49536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438202</xdr:colOff>
      <xdr:row>23</xdr:row>
      <xdr:rowOff>104774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63002" cy="448627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296074</xdr:colOff>
      <xdr:row>24</xdr:row>
      <xdr:rowOff>123825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20874" cy="46958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448235</xdr:colOff>
      <xdr:row>27</xdr:row>
      <xdr:rowOff>81638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14764" cy="5225138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333375</xdr:colOff>
      <xdr:row>20</xdr:row>
      <xdr:rowOff>89105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8258175" cy="38991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219075</xdr:colOff>
      <xdr:row>22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143875" cy="421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7124</xdr:colOff>
      <xdr:row>23</xdr:row>
      <xdr:rowOff>66675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931923" cy="444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6</xdr:row>
      <xdr:rowOff>85725</xdr:rowOff>
    </xdr:from>
    <xdr:to>
      <xdr:col>14</xdr:col>
      <xdr:colOff>152401</xdr:colOff>
      <xdr:row>26</xdr:row>
      <xdr:rowOff>171450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1" y="1228725"/>
          <a:ext cx="8020050" cy="389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288026</xdr:colOff>
      <xdr:row>1</xdr:row>
      <xdr:rowOff>76199</xdr:rowOff>
    </xdr:from>
    <xdr:to>
      <xdr:col>13</xdr:col>
      <xdr:colOff>141956</xdr:colOff>
      <xdr:row>22</xdr:row>
      <xdr:rowOff>94686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7226" y="266699"/>
          <a:ext cx="6559530" cy="40189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workbookViewId="0">
      <selection activeCell="B22" sqref="B22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38035</v>
      </c>
      <c r="F2" s="75"/>
      <c r="G2" s="126" t="s">
        <v>76</v>
      </c>
      <c r="H2" s="127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36000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36000</v>
      </c>
      <c r="D5" s="57" t="s">
        <v>61</v>
      </c>
      <c r="E5" s="58">
        <f>ROUND(C5/10.764,0)</f>
        <v>3344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13200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22800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</v>
      </c>
      <c r="D8" s="102">
        <f>1-C8</f>
        <v>1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22800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36000</v>
      </c>
      <c r="D10" s="57" t="s">
        <v>61</v>
      </c>
      <c r="E10" s="58">
        <f>ROUND(C10/10.764,0)</f>
        <v>3344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2024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2024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0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60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1179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3942576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2358000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Q15" sqref="Q15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O20" sqref="O20"/>
    </sheetView>
  </sheetViews>
  <sheetFormatPr defaultRowHeight="1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4:H31"/>
  <sheetViews>
    <sheetView topLeftCell="A7" workbookViewId="0">
      <selection activeCell="H32" sqref="H32"/>
    </sheetView>
  </sheetViews>
  <sheetFormatPr defaultRowHeight="15"/>
  <sheetData>
    <row r="24" spans="6:8">
      <c r="F24">
        <v>1150</v>
      </c>
    </row>
    <row r="25" spans="6:8">
      <c r="F25">
        <f>F24/1.4</f>
        <v>821.42857142857144</v>
      </c>
    </row>
    <row r="30" spans="6:8">
      <c r="H30">
        <v>1150</v>
      </c>
    </row>
    <row r="31" spans="6:8">
      <c r="H31">
        <f>H30/1.2</f>
        <v>958.33333333333337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26:G27"/>
  <sheetViews>
    <sheetView topLeftCell="A7" workbookViewId="0">
      <selection activeCell="G28" sqref="G28"/>
    </sheetView>
  </sheetViews>
  <sheetFormatPr defaultRowHeight="15"/>
  <sheetData>
    <row r="26" spans="7:7">
      <c r="G26">
        <v>1500</v>
      </c>
    </row>
    <row r="27" spans="7:7">
      <c r="G27">
        <f>G26/1.4</f>
        <v>1071.4285714285716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8:M15"/>
  <sheetViews>
    <sheetView topLeftCell="A6" zoomScale="85" zoomScaleNormal="85" workbookViewId="0">
      <selection activeCell="N25" sqref="N25"/>
    </sheetView>
  </sheetViews>
  <sheetFormatPr defaultRowHeight="15"/>
  <cols>
    <col min="12" max="12" width="16" customWidth="1"/>
  </cols>
  <sheetData>
    <row r="8" spans="13:13">
      <c r="M8" s="75"/>
    </row>
    <row r="9" spans="13:13">
      <c r="M9" s="75"/>
    </row>
    <row r="10" spans="13:13">
      <c r="M10" s="75"/>
    </row>
    <row r="11" spans="13:13">
      <c r="M11" s="75"/>
    </row>
    <row r="12" spans="13:13">
      <c r="M12" s="75"/>
    </row>
    <row r="13" spans="13:13">
      <c r="M13" s="75"/>
    </row>
    <row r="14" spans="13:13">
      <c r="M14" s="75"/>
    </row>
    <row r="15" spans="13:13">
      <c r="M15" s="75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Q23" sqref="Q23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8"/>
      <c r="L1" s="128"/>
      <c r="M1" s="128"/>
      <c r="N1" s="128"/>
      <c r="O1" s="128"/>
      <c r="P1" s="128"/>
      <c r="Q1" s="128"/>
      <c r="R1" s="128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topLeftCell="A13" zoomScale="85" zoomScaleNormal="85" workbookViewId="0">
      <selection activeCell="H28" sqref="H28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5300</v>
      </c>
      <c r="D3" s="21" t="s">
        <v>97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3300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0</v>
      </c>
      <c r="D7" s="25"/>
      <c r="F7" s="78"/>
      <c r="G7" s="78"/>
    </row>
    <row r="8" spans="1:8">
      <c r="A8" s="15" t="s">
        <v>18</v>
      </c>
      <c r="B8" s="24"/>
      <c r="C8" s="25">
        <f>C9-C7</f>
        <v>60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0</v>
      </c>
      <c r="D10" s="25"/>
      <c r="F10" s="78"/>
      <c r="G10" s="78"/>
    </row>
    <row r="11" spans="1:8">
      <c r="A11" s="15"/>
      <c r="B11" s="26"/>
      <c r="C11" s="27">
        <f>C10%</f>
        <v>0</v>
      </c>
      <c r="D11" s="27"/>
      <c r="F11" s="78"/>
      <c r="G11" s="78"/>
    </row>
    <row r="12" spans="1:8">
      <c r="A12" s="15" t="s">
        <v>21</v>
      </c>
      <c r="B12" s="19"/>
      <c r="C12" s="20">
        <f>C6*C11</f>
        <v>0</v>
      </c>
      <c r="D12" s="23"/>
      <c r="F12" s="78"/>
      <c r="G12" s="78"/>
    </row>
    <row r="13" spans="1:8">
      <c r="A13" s="15" t="s">
        <v>22</v>
      </c>
      <c r="B13" s="19"/>
      <c r="C13" s="20">
        <f>C6-C12</f>
        <v>2000</v>
      </c>
      <c r="D13" s="23"/>
      <c r="F13" s="78"/>
      <c r="G13" s="78"/>
    </row>
    <row r="14" spans="1:8">
      <c r="A14" s="15" t="s">
        <v>15</v>
      </c>
      <c r="B14" s="19"/>
      <c r="C14" s="20">
        <f>C5</f>
        <v>3300</v>
      </c>
      <c r="D14" s="23"/>
      <c r="F14" s="78"/>
      <c r="G14" s="78"/>
    </row>
    <row r="15" spans="1:8">
      <c r="B15" s="19"/>
      <c r="C15" s="20"/>
      <c r="D15" s="23"/>
      <c r="F15" s="78"/>
      <c r="G15" s="78"/>
    </row>
    <row r="16" spans="1:8">
      <c r="A16" s="28" t="s">
        <v>23</v>
      </c>
      <c r="B16" s="29"/>
      <c r="C16" s="21">
        <f>C14+C13</f>
        <v>5300</v>
      </c>
      <c r="D16" s="21"/>
      <c r="E16" s="61"/>
      <c r="F16" s="78"/>
      <c r="G16" s="78"/>
    </row>
    <row r="17" spans="1:8">
      <c r="B17" s="24"/>
      <c r="C17" s="25"/>
      <c r="D17" s="25"/>
      <c r="F17" s="78"/>
      <c r="G17" s="78"/>
    </row>
    <row r="18" spans="1:8" ht="16.5">
      <c r="A18" s="28" t="s">
        <v>98</v>
      </c>
      <c r="B18" s="7"/>
      <c r="C18" s="76">
        <v>1179</v>
      </c>
      <c r="D18" s="76"/>
      <c r="E18" s="77"/>
      <c r="F18" s="78"/>
      <c r="G18" s="78"/>
    </row>
    <row r="19" spans="1:8">
      <c r="A19" s="15"/>
      <c r="B19" s="6"/>
      <c r="C19" s="30">
        <f>C18*C16</f>
        <v>6248700</v>
      </c>
      <c r="D19" s="78" t="s">
        <v>68</v>
      </c>
      <c r="E19" s="30"/>
      <c r="F19" s="78"/>
      <c r="G19" s="78"/>
    </row>
    <row r="20" spans="1:8">
      <c r="A20" s="118"/>
      <c r="B20" s="61">
        <f>C20*0.85</f>
        <v>5045825.25</v>
      </c>
      <c r="C20" s="31">
        <f>C19*95%</f>
        <v>5936265</v>
      </c>
      <c r="D20" s="78" t="s">
        <v>24</v>
      </c>
      <c r="E20" s="31"/>
      <c r="F20" s="78"/>
      <c r="G20" s="78"/>
    </row>
    <row r="21" spans="1:8">
      <c r="A21" s="15"/>
      <c r="C21" s="31">
        <f>C19*80%</f>
        <v>4998960</v>
      </c>
      <c r="D21" s="78" t="s">
        <v>25</v>
      </c>
      <c r="E21" s="31"/>
      <c r="F21" s="78"/>
      <c r="G21" s="78"/>
    </row>
    <row r="22" spans="1:8">
      <c r="A22" s="15"/>
      <c r="F22" s="78"/>
      <c r="G22" s="78"/>
    </row>
    <row r="23" spans="1:8">
      <c r="A23" s="32" t="s">
        <v>26</v>
      </c>
      <c r="B23" s="33"/>
      <c r="C23" s="34">
        <f>C4*C18</f>
        <v>2358000</v>
      </c>
      <c r="D23" s="34">
        <f>D4*D18</f>
        <v>0</v>
      </c>
    </row>
    <row r="24" spans="1:8">
      <c r="A24" s="15" t="s">
        <v>27</v>
      </c>
    </row>
    <row r="25" spans="1:8">
      <c r="A25" s="35" t="s">
        <v>28</v>
      </c>
      <c r="B25" s="16"/>
      <c r="C25" s="31">
        <f>C19*0.025/12</f>
        <v>13018.125</v>
      </c>
      <c r="D25" s="31"/>
    </row>
    <row r="26" spans="1:8">
      <c r="C26" s="31"/>
      <c r="D26" s="31"/>
    </row>
    <row r="27" spans="1:8">
      <c r="C27" s="31">
        <v>73.05</v>
      </c>
      <c r="D27" s="119">
        <f>C27*10.764</f>
        <v>786.3101999999999</v>
      </c>
      <c r="E27" s="6"/>
      <c r="F27" s="31"/>
      <c r="G27" s="119"/>
    </row>
    <row r="28" spans="1:8">
      <c r="C28" s="120">
        <v>36.51</v>
      </c>
      <c r="D28" s="119">
        <f>C28*10.764</f>
        <v>392.99363999999997</v>
      </c>
      <c r="E28" s="6"/>
      <c r="F28" s="120"/>
      <c r="G28" s="119"/>
      <c r="H28" s="123"/>
    </row>
    <row r="29" spans="1:8">
      <c r="C29" s="6"/>
      <c r="D29" s="125">
        <f>SUM(D27:D28)</f>
        <v>1179.3038399999998</v>
      </c>
      <c r="E29" s="122"/>
      <c r="F29" s="6"/>
      <c r="G29" s="121"/>
    </row>
    <row r="30" spans="1:8">
      <c r="C30"/>
      <c r="D30"/>
      <c r="G30" s="124"/>
    </row>
    <row r="31" spans="1:8">
      <c r="C31"/>
      <c r="D31" s="123">
        <f>D29/1.35</f>
        <v>873.55839999999978</v>
      </c>
    </row>
    <row r="32" spans="1:8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D1" zoomScale="70" zoomScaleNormal="70" workbookViewId="0">
      <selection activeCell="N16" sqref="N16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1</v>
      </c>
      <c r="B2" s="4">
        <f t="shared" ref="B2:B15" si="1">Q2</f>
        <v>1088</v>
      </c>
      <c r="C2" s="4">
        <f t="shared" ref="C2:C15" si="2">B2*1.2</f>
        <v>1305.5999999999999</v>
      </c>
      <c r="D2" s="4">
        <f t="shared" ref="D2:D15" si="3">C2*1.2</f>
        <v>1566.7199999999998</v>
      </c>
      <c r="E2" s="5">
        <f t="shared" ref="E2:E15" si="4">R2</f>
        <v>7200000</v>
      </c>
      <c r="F2" s="66">
        <f t="shared" ref="F2:F15" si="5">ROUND((E2/B2),0)</f>
        <v>6618</v>
      </c>
      <c r="G2" s="66">
        <f t="shared" ref="G2:G15" si="6">ROUND((E2/C2),0)</f>
        <v>5515</v>
      </c>
      <c r="H2" s="66">
        <f t="shared" ref="H2:H15" si="7">ROUND((E2/D2),0)</f>
        <v>4596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>
        <v>1</v>
      </c>
      <c r="O2" s="75">
        <v>0</v>
      </c>
      <c r="P2" s="75">
        <f t="shared" ref="P2:Q7" si="10">O2/1.2</f>
        <v>0</v>
      </c>
      <c r="Q2" s="75">
        <v>1088</v>
      </c>
      <c r="R2" s="2">
        <v>7200000</v>
      </c>
      <c r="S2" s="2"/>
      <c r="T2" s="2"/>
      <c r="AA2" s="68"/>
    </row>
    <row r="3" spans="1:35">
      <c r="A3" s="4">
        <f t="shared" si="0"/>
        <v>2</v>
      </c>
      <c r="B3" s="4">
        <f t="shared" si="1"/>
        <v>1040</v>
      </c>
      <c r="C3" s="4">
        <f t="shared" si="2"/>
        <v>1248</v>
      </c>
      <c r="D3" s="4">
        <f t="shared" si="3"/>
        <v>1497.6</v>
      </c>
      <c r="E3" s="5">
        <f t="shared" si="4"/>
        <v>6500000</v>
      </c>
      <c r="F3" s="66">
        <f t="shared" si="5"/>
        <v>6250</v>
      </c>
      <c r="G3" s="66">
        <f t="shared" si="6"/>
        <v>5208</v>
      </c>
      <c r="H3" s="66">
        <f t="shared" si="7"/>
        <v>4340</v>
      </c>
      <c r="I3" s="66">
        <f t="shared" si="8"/>
        <v>0</v>
      </c>
      <c r="J3" s="66">
        <f t="shared" si="9"/>
        <v>0</v>
      </c>
      <c r="K3" s="67"/>
      <c r="L3" s="67"/>
      <c r="M3" s="67"/>
      <c r="N3" s="67">
        <v>2</v>
      </c>
      <c r="O3" s="75">
        <v>0</v>
      </c>
      <c r="P3" s="75">
        <f t="shared" ref="P3" si="11">O3/1.2</f>
        <v>0</v>
      </c>
      <c r="Q3" s="75">
        <v>1040</v>
      </c>
      <c r="R3" s="2">
        <v>6500000</v>
      </c>
      <c r="S3" s="2"/>
      <c r="T3" s="2"/>
      <c r="AE3" s="68"/>
    </row>
    <row r="4" spans="1:35">
      <c r="A4" s="4">
        <f t="shared" si="0"/>
        <v>3</v>
      </c>
      <c r="B4" s="4">
        <f t="shared" si="1"/>
        <v>1114.1666666666667</v>
      </c>
      <c r="C4" s="4">
        <f t="shared" si="2"/>
        <v>1337</v>
      </c>
      <c r="D4" s="4">
        <f t="shared" si="3"/>
        <v>1604.3999999999999</v>
      </c>
      <c r="E4" s="5">
        <f t="shared" si="4"/>
        <v>6500000</v>
      </c>
      <c r="F4" s="66">
        <f t="shared" si="5"/>
        <v>5834</v>
      </c>
      <c r="G4" s="66">
        <f t="shared" si="6"/>
        <v>4862</v>
      </c>
      <c r="H4" s="66">
        <f t="shared" si="7"/>
        <v>4051</v>
      </c>
      <c r="I4" s="66">
        <f t="shared" si="8"/>
        <v>0</v>
      </c>
      <c r="J4" s="66">
        <f t="shared" si="9"/>
        <v>0</v>
      </c>
      <c r="K4" s="67"/>
      <c r="L4" s="67"/>
      <c r="M4" s="67"/>
      <c r="N4" s="67">
        <v>3</v>
      </c>
      <c r="O4" s="75">
        <v>0</v>
      </c>
      <c r="P4" s="75">
        <v>1337</v>
      </c>
      <c r="Q4" s="75">
        <f t="shared" si="10"/>
        <v>1114.1666666666667</v>
      </c>
      <c r="R4" s="2">
        <v>6500000</v>
      </c>
      <c r="S4" s="2"/>
      <c r="T4" s="2"/>
    </row>
    <row r="5" spans="1:35">
      <c r="A5" s="4">
        <f t="shared" si="0"/>
        <v>4</v>
      </c>
      <c r="B5" s="4">
        <f t="shared" si="1"/>
        <v>1150</v>
      </c>
      <c r="C5" s="4">
        <f t="shared" si="2"/>
        <v>1380</v>
      </c>
      <c r="D5" s="4">
        <f t="shared" si="3"/>
        <v>1656</v>
      </c>
      <c r="E5" s="5">
        <f t="shared" si="4"/>
        <v>7200000</v>
      </c>
      <c r="F5" s="66">
        <f t="shared" si="5"/>
        <v>6261</v>
      </c>
      <c r="G5" s="66">
        <f t="shared" si="6"/>
        <v>5217</v>
      </c>
      <c r="H5" s="66">
        <f t="shared" si="7"/>
        <v>4348</v>
      </c>
      <c r="I5" s="66">
        <f t="shared" si="8"/>
        <v>0</v>
      </c>
      <c r="J5" s="66">
        <f t="shared" si="9"/>
        <v>0</v>
      </c>
      <c r="K5" s="67"/>
      <c r="L5" s="67"/>
      <c r="M5" s="67"/>
      <c r="N5" s="67">
        <v>4</v>
      </c>
      <c r="O5" s="75">
        <v>0</v>
      </c>
      <c r="P5" s="75">
        <v>1380</v>
      </c>
      <c r="Q5" s="75">
        <f t="shared" si="10"/>
        <v>1150</v>
      </c>
      <c r="R5" s="2">
        <v>7200000</v>
      </c>
      <c r="S5" s="2"/>
      <c r="T5" s="2"/>
    </row>
    <row r="6" spans="1:35">
      <c r="A6" s="4">
        <f t="shared" si="0"/>
        <v>5</v>
      </c>
      <c r="B6" s="4">
        <f t="shared" si="1"/>
        <v>950</v>
      </c>
      <c r="C6" s="4">
        <f t="shared" si="2"/>
        <v>1140</v>
      </c>
      <c r="D6" s="4">
        <f t="shared" si="3"/>
        <v>1368</v>
      </c>
      <c r="E6" s="5">
        <f t="shared" si="4"/>
        <v>5600000</v>
      </c>
      <c r="F6" s="66">
        <f t="shared" si="5"/>
        <v>5895</v>
      </c>
      <c r="G6" s="66">
        <f t="shared" si="6"/>
        <v>4912</v>
      </c>
      <c r="H6" s="66">
        <f t="shared" si="7"/>
        <v>4094</v>
      </c>
      <c r="I6" s="66">
        <f t="shared" si="8"/>
        <v>0</v>
      </c>
      <c r="J6" s="66">
        <f t="shared" si="9"/>
        <v>0</v>
      </c>
      <c r="K6" s="67"/>
      <c r="L6" s="67"/>
      <c r="M6" s="67"/>
      <c r="N6" s="67">
        <v>5</v>
      </c>
      <c r="O6" s="75">
        <v>0</v>
      </c>
      <c r="P6" s="75">
        <f t="shared" ref="P6" si="12">O6/1.2</f>
        <v>0</v>
      </c>
      <c r="Q6" s="75">
        <v>950</v>
      </c>
      <c r="R6" s="2">
        <v>5600000</v>
      </c>
      <c r="S6" s="2"/>
      <c r="T6" s="2"/>
      <c r="AI6" t="s">
        <v>73</v>
      </c>
    </row>
    <row r="7" spans="1:35">
      <c r="A7" s="4">
        <f t="shared" si="0"/>
        <v>6</v>
      </c>
      <c r="B7" s="4">
        <f t="shared" si="1"/>
        <v>1013.1944444444446</v>
      </c>
      <c r="C7" s="4">
        <f t="shared" si="2"/>
        <v>1215.8333333333335</v>
      </c>
      <c r="D7" s="4">
        <f t="shared" si="3"/>
        <v>1459.0000000000002</v>
      </c>
      <c r="E7" s="5">
        <f t="shared" si="4"/>
        <v>6600000</v>
      </c>
      <c r="F7" s="4">
        <f t="shared" si="5"/>
        <v>6514</v>
      </c>
      <c r="G7" s="4">
        <f t="shared" si="6"/>
        <v>5428</v>
      </c>
      <c r="H7" s="4">
        <f t="shared" si="7"/>
        <v>4524</v>
      </c>
      <c r="I7" s="4">
        <f t="shared" si="8"/>
        <v>0</v>
      </c>
      <c r="J7" s="4">
        <f t="shared" si="9"/>
        <v>0</v>
      </c>
      <c r="N7" s="67">
        <v>6</v>
      </c>
      <c r="O7" s="75">
        <v>1459</v>
      </c>
      <c r="P7" s="75">
        <f t="shared" ref="P7" si="13">O7/1.2</f>
        <v>1215.8333333333335</v>
      </c>
      <c r="Q7" s="75">
        <f t="shared" si="10"/>
        <v>1013.1944444444446</v>
      </c>
      <c r="R7" s="2">
        <v>6600000</v>
      </c>
      <c r="S7" s="2"/>
      <c r="T7" s="2"/>
    </row>
    <row r="8" spans="1:35">
      <c r="A8" s="4">
        <f t="shared" si="0"/>
        <v>7</v>
      </c>
      <c r="B8" s="4">
        <f t="shared" si="1"/>
        <v>958.33333333333337</v>
      </c>
      <c r="C8" s="4">
        <f t="shared" si="2"/>
        <v>1150</v>
      </c>
      <c r="D8" s="4">
        <f t="shared" si="3"/>
        <v>1380</v>
      </c>
      <c r="E8" s="5">
        <f t="shared" si="4"/>
        <v>5400000</v>
      </c>
      <c r="F8" s="4">
        <f t="shared" si="5"/>
        <v>5635</v>
      </c>
      <c r="G8" s="4">
        <f t="shared" si="6"/>
        <v>4696</v>
      </c>
      <c r="H8" s="4">
        <f t="shared" si="7"/>
        <v>3913</v>
      </c>
      <c r="I8" s="4">
        <f t="shared" si="8"/>
        <v>0</v>
      </c>
      <c r="J8" s="4">
        <f t="shared" si="9"/>
        <v>0</v>
      </c>
      <c r="N8" s="67">
        <v>7</v>
      </c>
      <c r="O8" s="75">
        <v>0</v>
      </c>
      <c r="P8" s="75">
        <v>1150</v>
      </c>
      <c r="Q8" s="75">
        <f t="shared" ref="Q8" si="14">P8/1.2</f>
        <v>958.33333333333337</v>
      </c>
      <c r="R8" s="2">
        <v>5400000</v>
      </c>
      <c r="S8" s="2"/>
      <c r="T8" s="2"/>
    </row>
    <row r="9" spans="1:35">
      <c r="A9" s="4">
        <f t="shared" si="0"/>
        <v>8</v>
      </c>
      <c r="B9" s="4">
        <f t="shared" si="1"/>
        <v>958.33333333333337</v>
      </c>
      <c r="C9" s="4">
        <f t="shared" si="2"/>
        <v>1150</v>
      </c>
      <c r="D9" s="4">
        <f t="shared" si="3"/>
        <v>1380</v>
      </c>
      <c r="E9" s="5">
        <f t="shared" si="4"/>
        <v>6500000</v>
      </c>
      <c r="F9" s="4">
        <f t="shared" si="5"/>
        <v>6783</v>
      </c>
      <c r="G9" s="4">
        <f t="shared" si="6"/>
        <v>5652</v>
      </c>
      <c r="H9" s="4">
        <f t="shared" si="7"/>
        <v>4710</v>
      </c>
      <c r="I9" s="4">
        <f t="shared" si="8"/>
        <v>0</v>
      </c>
      <c r="J9" s="4">
        <f t="shared" si="9"/>
        <v>0</v>
      </c>
      <c r="N9" s="67">
        <v>8</v>
      </c>
      <c r="O9" s="75">
        <v>0</v>
      </c>
      <c r="P9" s="75">
        <v>1150</v>
      </c>
      <c r="Q9" s="75">
        <f t="shared" ref="Q9" si="15">P9/1.2</f>
        <v>958.33333333333337</v>
      </c>
      <c r="R9" s="2">
        <v>6500000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>
        <v>0</v>
      </c>
      <c r="P10" s="75"/>
      <c r="Q10" s="75">
        <f t="shared" ref="Q10" si="16">P10/1.2</f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7">O11/1.2</f>
        <v>0</v>
      </c>
      <c r="Q11">
        <f t="shared" ref="Q11" si="18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19">O12/1.2</f>
        <v>0</v>
      </c>
      <c r="Q12">
        <f t="shared" ref="Q12" si="20">P12/1.2</f>
        <v>0</v>
      </c>
      <c r="R12" s="2">
        <v>0</v>
      </c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ref="P13" si="21">O13/1.2</f>
        <v>0</v>
      </c>
      <c r="Q13">
        <f t="shared" ref="Q13" si="22">P13/1.2</f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2"/>
    </row>
    <row r="16" spans="1:35">
      <c r="A16" s="4">
        <f t="shared" ref="A16:A19" si="25">N16</f>
        <v>0</v>
      </c>
      <c r="B16" s="4">
        <f t="shared" ref="B16:B19" si="26">Q16</f>
        <v>0</v>
      </c>
      <c r="C16" s="4">
        <f t="shared" ref="C16:C19" si="27">B16*1.2</f>
        <v>0</v>
      </c>
      <c r="D16" s="4">
        <f t="shared" ref="D16:D19" si="28">C16*1.2</f>
        <v>0</v>
      </c>
      <c r="E16" s="5">
        <f t="shared" ref="E16:E19" si="29">R16</f>
        <v>0</v>
      </c>
      <c r="F16" s="4" t="e">
        <f t="shared" ref="F16:F19" si="30">ROUND((E16/B16),0)</f>
        <v>#DIV/0!</v>
      </c>
      <c r="G16" s="4" t="e">
        <f t="shared" ref="G16:G19" si="31">ROUND((E16/C16),0)</f>
        <v>#DIV/0!</v>
      </c>
      <c r="H16" s="4" t="e">
        <f t="shared" ref="H16:H19" si="32">ROUND((E16/D16),0)</f>
        <v>#DIV/0!</v>
      </c>
      <c r="I16" s="4">
        <f t="shared" ref="I16:J19" si="33">T16</f>
        <v>0</v>
      </c>
      <c r="J16" s="4">
        <f t="shared" si="33"/>
        <v>0</v>
      </c>
      <c r="O16">
        <v>0</v>
      </c>
      <c r="P16">
        <f t="shared" ref="P16:P17" si="34">O16/1.2</f>
        <v>0</v>
      </c>
      <c r="Q16">
        <f t="shared" ref="Q16:Q18" si="35">P16/1.2</f>
        <v>0</v>
      </c>
      <c r="R16" s="2">
        <v>0</v>
      </c>
      <c r="S16" s="2"/>
    </row>
    <row r="17" spans="1:19">
      <c r="A17" s="4">
        <f t="shared" si="25"/>
        <v>0</v>
      </c>
      <c r="B17" s="4">
        <f t="shared" si="26"/>
        <v>0</v>
      </c>
      <c r="C17" s="4">
        <f t="shared" si="27"/>
        <v>0</v>
      </c>
      <c r="D17" s="4">
        <f t="shared" si="28"/>
        <v>0</v>
      </c>
      <c r="E17" s="5">
        <f t="shared" si="29"/>
        <v>0</v>
      </c>
      <c r="F17" s="4" t="e">
        <f t="shared" si="30"/>
        <v>#DIV/0!</v>
      </c>
      <c r="G17" s="4" t="e">
        <f t="shared" si="31"/>
        <v>#DIV/0!</v>
      </c>
      <c r="H17" s="4" t="e">
        <f t="shared" si="32"/>
        <v>#DIV/0!</v>
      </c>
      <c r="I17" s="4">
        <f t="shared" si="33"/>
        <v>0</v>
      </c>
      <c r="J17" s="4">
        <f t="shared" si="33"/>
        <v>0</v>
      </c>
      <c r="O17">
        <v>0</v>
      </c>
      <c r="P17">
        <f t="shared" si="34"/>
        <v>0</v>
      </c>
      <c r="Q17">
        <f t="shared" si="35"/>
        <v>0</v>
      </c>
      <c r="R17" s="2">
        <v>0</v>
      </c>
      <c r="S17" s="2"/>
    </row>
    <row r="18" spans="1:19">
      <c r="A18" s="4">
        <f t="shared" si="25"/>
        <v>0</v>
      </c>
      <c r="B18" s="4">
        <f t="shared" si="26"/>
        <v>0</v>
      </c>
      <c r="C18" s="4">
        <f t="shared" si="27"/>
        <v>0</v>
      </c>
      <c r="D18" s="4">
        <f t="shared" si="28"/>
        <v>0</v>
      </c>
      <c r="E18" s="5">
        <f t="shared" si="29"/>
        <v>0</v>
      </c>
      <c r="F18" s="4" t="e">
        <f t="shared" si="30"/>
        <v>#DIV/0!</v>
      </c>
      <c r="G18" s="4" t="e">
        <f t="shared" si="31"/>
        <v>#DIV/0!</v>
      </c>
      <c r="H18" s="4" t="e">
        <f t="shared" si="32"/>
        <v>#DIV/0!</v>
      </c>
      <c r="I18" s="4">
        <f t="shared" si="33"/>
        <v>0</v>
      </c>
      <c r="J18" s="4">
        <f t="shared" si="33"/>
        <v>0</v>
      </c>
      <c r="O18">
        <v>0</v>
      </c>
      <c r="P18">
        <f>O18/1.2</f>
        <v>0</v>
      </c>
      <c r="Q18">
        <f t="shared" si="35"/>
        <v>0</v>
      </c>
      <c r="R18" s="2">
        <v>0</v>
      </c>
      <c r="S18" s="2"/>
    </row>
    <row r="19" spans="1:19">
      <c r="A19" s="4">
        <f t="shared" si="25"/>
        <v>0</v>
      </c>
      <c r="B19" s="4">
        <f t="shared" si="26"/>
        <v>0</v>
      </c>
      <c r="C19" s="4">
        <f t="shared" si="27"/>
        <v>0</v>
      </c>
      <c r="D19" s="4">
        <f t="shared" si="28"/>
        <v>0</v>
      </c>
      <c r="E19" s="5">
        <f t="shared" si="29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 s="75">
        <v>0</v>
      </c>
      <c r="P19" s="75">
        <f>O19/1.2</f>
        <v>0</v>
      </c>
      <c r="Q19" s="75">
        <f t="shared" ref="Q19" si="36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70" zoomScaleNormal="70" workbookViewId="0">
      <selection activeCell="W21" sqref="W21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S23" sqref="S23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Sale plan</vt:lpstr>
      <vt:lpstr>Calculation</vt:lpstr>
      <vt:lpstr>Sheet11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Sheet10</vt:lpstr>
      <vt:lpstr>MB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2024-10-26T13:08:32Z</dcterms:modified>
</cp:coreProperties>
</file>