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October 2024\Vrinda shukla - SBI - Approx\"/>
    </mc:Choice>
  </mc:AlternateContent>
  <xr:revisionPtr revIDLastSave="0" documentId="13_ncr:1_{18142AB2-3CA2-4E8E-8424-C5212CEE5912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V14" i="14" l="1"/>
  <c r="S20" i="14" l="1"/>
  <c r="F35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l="1"/>
  <c r="Y45" i="4"/>
  <c r="S41" i="4"/>
  <c r="Y47" i="4" l="1"/>
  <c r="Y46" i="4"/>
  <c r="W51" i="4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<sst xmlns="http://schemas.openxmlformats.org/spreadsheetml/2006/main" count="49" uniqueCount="43">
  <si>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</si>
  <si>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</si>
  <si>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</si>
  <si>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</si>
  <si>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</si>
  <si>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</si>
  <si>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</si>
  <si>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</si>
  <si>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</si>
  <si>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</si>
  <si>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</si>
  <si>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</si>
  <si>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</si>
  <si>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</si>
  <si>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</si>
  <si>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</si>
  <si>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</si>
  <si>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</si>
  <si>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</si>
  <si>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</si>
  <si>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</si>
  <si>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</si>
  <si>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</si>
  <si>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</si>
  <si>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</si>
  <si>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</si>
  <si>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</si>
  <si>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</si>
  <si>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</si>
  <si>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</si>
  <si>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</si>
  <si>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</si>
  <si>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</si>
  <si>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</si>
  <si>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</si>
  <si>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</si>
  <si>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</si>
  <si>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</si>
  <si>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</si>
  <si>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As per rera</t>
  </si>
  <si>
    <t>Agree CA</t>
  </si>
  <si>
    <t>FMV / RV</t>
  </si>
  <si>
    <t>State Bank of India ( RACPC Thane ) - Vrinda MOhan Shukla And M D Shukla Rashmi Mohan SHukla Rujuta MOhan Shukla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</si>
</sst>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191718</xdr:colOff>
      <xdr:row>39</xdr:row>
      <xdr:rowOff>86710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43C5F2-DCE5-4C9B-BEFB-DEEF6C75C3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26118" cy="70590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133350</xdr:rowOff>
    </xdr:from>
    <xdr:to>
      <xdr:col>15</xdr:col>
      <xdr:colOff>201243</xdr:colOff>
      <xdr:row>40</xdr:row>
      <xdr:rowOff>181912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35EF26C-A16F-410F-B48C-E16D545DA4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9125" y="1085850"/>
          <a:ext cx="8726118" cy="671606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296507</xdr:colOff>
      <xdr:row>39</xdr:row>
      <xdr:rowOff>105800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B30C6E-13B4-4C37-9C15-7674888749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30907" cy="7344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133350</xdr:rowOff>
    </xdr:from>
    <xdr:to>
      <xdr:col>15</xdr:col>
      <xdr:colOff>353664</xdr:colOff>
      <xdr:row>40</xdr:row>
      <xdr:rowOff>20051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65357D-2FD9-44D7-BA91-A2EA0E8783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9125" y="133350"/>
          <a:ext cx="8878539" cy="71733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9" zoomScaleNormal="100" workbookViewId="0">
      <selection activeCell="W44" sqref="W4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35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/>
      <c r="T2"/>
    </row>
    <row r="3" spans="1:20" s="47" customFormat="1" x14ac:dyDescent="0.25">
      <c r="A3" s="45">
        <f t="shared" ref="A3:A14" si="0">N3</f>
        <v>0</v>
      </c>
      <c r="B3" s="45">
        <f t="shared" ref="B3:B14" si="1">Q3</f>
        <v>930</v>
      </c>
      <c r="C3" s="45">
        <f>B3*1.2</f>
        <v>1116</v>
      </c>
      <c r="D3" s="45">
        <f t="shared" ref="D3:D14" si="2">C3*1.2</f>
        <v>1339.2</v>
      </c>
      <c r="E3" s="46">
        <f t="shared" ref="E3:E14" si="3">R3</f>
        <v>22759470</v>
      </c>
      <c r="F3" s="45">
        <f t="shared" ref="F3:F14" si="4">ROUND((E3/B3),0)</f>
        <v>24473</v>
      </c>
      <c r="G3" s="45">
        <f t="shared" ref="G3:G14" si="5">ROUND((E3/C3),0)</f>
        <v>20394</v>
      </c>
      <c r="H3" s="45">
        <f t="shared" ref="H3:H14" si="6">ROUND((E3/D3),0)</f>
        <v>16995</v>
      </c>
      <c r="I3" s="45" t="e">
        <f>#REF!</f>
        <v>#REF!</v>
      </c>
      <c r="J3" s="45">
        <f t="shared" ref="J3:J14" si="7">S3</f>
        <v>0</v>
      </c>
      <c r="O3" s="47">
        <v>0</v>
      </c>
      <c r="P3" s="47">
        <f t="shared" ref="P3:Q14" si="8">O3/1.2</f>
        <v>0</v>
      </c>
      <c r="Q3" s="47">
        <v>930</v>
      </c>
      <c r="R3" s="48">
        <v>22759470</v>
      </c>
    </row>
    <row r="4" spans="1:20" s="47" customFormat="1" x14ac:dyDescent="0.25">
      <c r="A4" s="45">
        <f t="shared" ref="A4:A9" si="9">N4</f>
        <v>0</v>
      </c>
      <c r="B4" s="45">
        <f t="shared" ref="B4:B9" si="10">Q4</f>
        <v>1499</v>
      </c>
      <c r="C4" s="45">
        <f t="shared" ref="C4:C9" si="11">B4*1.2</f>
        <v>1798.8</v>
      </c>
      <c r="D4" s="45">
        <f t="shared" ref="D4:D9" si="12">C4*1.2</f>
        <v>2158.56</v>
      </c>
      <c r="E4" s="46">
        <f t="shared" ref="E4:E9" si="13">R4</f>
        <v>35668756</v>
      </c>
      <c r="F4" s="45">
        <f t="shared" ref="F4:F9" si="14">ROUND((E4/B4),0)</f>
        <v>23795</v>
      </c>
      <c r="G4" s="45">
        <f t="shared" ref="G4:G9" si="15">ROUND((E4/C4),0)</f>
        <v>19829</v>
      </c>
      <c r="H4" s="45">
        <f t="shared" ref="H4:H9" si="16">ROUND((E4/D4),0)</f>
        <v>16524</v>
      </c>
      <c r="I4" s="45" t="e">
        <f>#REF!</f>
        <v>#REF!</v>
      </c>
      <c r="J4" s="45">
        <f t="shared" ref="J4:J9" si="17">S4</f>
        <v>0</v>
      </c>
      <c r="O4" s="47">
        <v>0</v>
      </c>
      <c r="P4" s="47">
        <f t="shared" ref="P4:P9" si="18">O4/1.2</f>
        <v>0</v>
      </c>
      <c r="Q4" s="47">
        <v>1499</v>
      </c>
      <c r="R4" s="48">
        <v>35668756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ref="Q5:Q9" si="19">P5/1.2</f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2" t="s">
        <v>36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</row>
    <row r="16" spans="1:20" s="47" customFormat="1" x14ac:dyDescent="0.25">
      <c r="A16" s="45">
        <f t="shared" ref="A16:A28" si="32">N16</f>
        <v>0</v>
      </c>
      <c r="B16" s="45">
        <f t="shared" ref="B16:B28" si="33">Q16</f>
        <v>1438</v>
      </c>
      <c r="C16" s="45">
        <f>B16*1.2</f>
        <v>1725.6</v>
      </c>
      <c r="D16" s="45">
        <f t="shared" ref="D16:D28" si="34">C16*1.2</f>
        <v>2070.7199999999998</v>
      </c>
      <c r="E16" s="46">
        <f t="shared" ref="E16:E28" si="35">R16</f>
        <v>41500000</v>
      </c>
      <c r="F16" s="45">
        <f t="shared" ref="F16:F28" si="36">ROUND((E16/B16),0)</f>
        <v>28860</v>
      </c>
      <c r="G16" s="45">
        <f t="shared" ref="G16:G28" si="37">ROUND((E16/C16),0)</f>
        <v>24050</v>
      </c>
      <c r="H16" s="45">
        <f t="shared" ref="H16:H28" si="38">ROUND((E16/D16),0)</f>
        <v>20041</v>
      </c>
      <c r="I16" s="45" t="e">
        <f>#REF!</f>
        <v>#REF!</v>
      </c>
      <c r="J16" s="45">
        <f t="shared" ref="J16:J28" si="39">S16</f>
        <v>0</v>
      </c>
      <c r="O16" s="47">
        <v>0</v>
      </c>
      <c r="P16" s="47">
        <f t="shared" ref="P16:Q28" si="40">O16/1.2</f>
        <v>0</v>
      </c>
      <c r="Q16" s="47">
        <v>1438</v>
      </c>
      <c r="R16" s="48">
        <v>41500000</v>
      </c>
    </row>
    <row r="17" spans="1:24" s="47" customFormat="1" x14ac:dyDescent="0.25">
      <c r="A17" s="45">
        <f t="shared" si="32"/>
        <v>0</v>
      </c>
      <c r="B17" s="45">
        <f t="shared" si="33"/>
        <v>911</v>
      </c>
      <c r="C17" s="45">
        <f t="shared" ref="C17:C28" si="41">B17*1.2</f>
        <v>1093.2</v>
      </c>
      <c r="D17" s="45">
        <f t="shared" si="34"/>
        <v>1311.84</v>
      </c>
      <c r="E17" s="46">
        <f t="shared" si="35"/>
        <v>25200000</v>
      </c>
      <c r="F17" s="45">
        <f t="shared" si="36"/>
        <v>27662</v>
      </c>
      <c r="G17" s="45">
        <f t="shared" si="37"/>
        <v>23052</v>
      </c>
      <c r="H17" s="45">
        <f t="shared" si="38"/>
        <v>19210</v>
      </c>
      <c r="I17" s="45" t="e">
        <f>#REF!</f>
        <v>#REF!</v>
      </c>
      <c r="J17" s="45">
        <f t="shared" si="39"/>
        <v>0</v>
      </c>
      <c r="O17" s="47">
        <v>0</v>
      </c>
      <c r="P17" s="47">
        <f t="shared" si="40"/>
        <v>0</v>
      </c>
      <c r="Q17" s="47">
        <v>911</v>
      </c>
      <c r="R17" s="48">
        <v>25200000</v>
      </c>
    </row>
    <row r="18" spans="1:24" x14ac:dyDescent="0.25">
      <c r="A18" s="4">
        <f t="shared" si="32"/>
        <v>0</v>
      </c>
      <c r="B18" s="4">
        <f t="shared" si="33"/>
        <v>0</v>
      </c>
      <c r="C18" s="4">
        <f t="shared" si="41"/>
        <v>0</v>
      </c>
      <c r="D18" s="4">
        <f t="shared" si="34"/>
        <v>0</v>
      </c>
      <c r="E18" s="5">
        <f t="shared" si="35"/>
        <v>0</v>
      </c>
      <c r="F18" s="9" t="e">
        <f t="shared" si="36"/>
        <v>#DIV/0!</v>
      </c>
      <c r="G18" s="9" t="e">
        <f t="shared" si="37"/>
        <v>#DIV/0!</v>
      </c>
      <c r="H18" s="9" t="e">
        <f t="shared" si="38"/>
        <v>#DIV/0!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f t="shared" si="40"/>
        <v>0</v>
      </c>
      <c r="R18" s="2">
        <v>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27300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3000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24300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3000</v>
      </c>
      <c r="X32" s="22"/>
    </row>
    <row r="33" spans="5:25" ht="15.75" x14ac:dyDescent="0.25">
      <c r="E33" t="s">
        <v>40</v>
      </c>
      <c r="F33" s="7">
        <v>938</v>
      </c>
      <c r="S33" s="10"/>
      <c r="T33" s="10"/>
      <c r="U33" s="17" t="s">
        <v>17</v>
      </c>
      <c r="V33" s="23"/>
      <c r="W33" s="24">
        <f>X33-X34</f>
        <v>-4</v>
      </c>
      <c r="X33" s="25">
        <v>2024</v>
      </c>
    </row>
    <row r="34" spans="5:25" ht="15.75" x14ac:dyDescent="0.25">
      <c r="F34" s="7">
        <v>59</v>
      </c>
      <c r="S34" s="10"/>
      <c r="T34" s="10"/>
      <c r="U34" s="17" t="s">
        <v>18</v>
      </c>
      <c r="V34" s="23"/>
      <c r="W34" s="24">
        <f>W35-W33</f>
        <v>64</v>
      </c>
      <c r="X34" s="41">
        <v>2028</v>
      </c>
      <c r="Y34" t="s">
        <v>39</v>
      </c>
    </row>
    <row r="35" spans="5:25" ht="15.75" x14ac:dyDescent="0.25">
      <c r="F35" s="7">
        <f>SUM(F33:F34)</f>
        <v>997</v>
      </c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3" t="s">
        <v>42</v>
      </c>
      <c r="Q36" s="43"/>
      <c r="R36" s="43"/>
      <c r="S36" s="43"/>
      <c r="T36" s="44"/>
      <c r="U36" s="21" t="s">
        <v>20</v>
      </c>
      <c r="V36" s="23"/>
      <c r="W36" s="24">
        <f>90*W33/W35</f>
        <v>-6</v>
      </c>
      <c r="X36" s="24"/>
    </row>
    <row r="37" spans="5:25" ht="15.75" x14ac:dyDescent="0.25">
      <c r="U37" s="17"/>
      <c r="V37" s="26"/>
      <c r="W37" s="27">
        <v>0</v>
      </c>
      <c r="X37" s="27"/>
    </row>
    <row r="38" spans="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3000</v>
      </c>
      <c r="X39" s="22"/>
    </row>
    <row r="40" spans="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24300</v>
      </c>
      <c r="X40" s="22"/>
    </row>
    <row r="41" spans="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27300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37</v>
      </c>
      <c r="V44" s="30"/>
      <c r="W44" s="25">
        <v>997</v>
      </c>
      <c r="X44" s="24"/>
    </row>
    <row r="45" spans="5:25" ht="15.75" x14ac:dyDescent="0.25">
      <c r="P45" s="13" t="s">
        <v>29</v>
      </c>
      <c r="S45" s="10"/>
      <c r="T45" s="11"/>
      <c r="U45" s="17" t="s">
        <v>41</v>
      </c>
      <c r="V45" s="31"/>
      <c r="W45" s="32">
        <f>W42*W44+X46</f>
        <v>27218100</v>
      </c>
      <c r="X45" s="33">
        <v>800000</v>
      </c>
      <c r="Y45" s="15">
        <f>W45+X45</f>
        <v>28018100</v>
      </c>
    </row>
    <row r="46" spans="5:25" ht="15.75" x14ac:dyDescent="0.25">
      <c r="S46" s="11"/>
      <c r="T46" s="10"/>
      <c r="U46" s="17" t="s">
        <v>24</v>
      </c>
      <c r="V46" s="23"/>
      <c r="W46" s="34">
        <f>W45*0.98</f>
        <v>26673738</v>
      </c>
      <c r="X46" s="35"/>
      <c r="Y46" s="15">
        <f>Y45*0.98</f>
        <v>27457738</v>
      </c>
    </row>
    <row r="47" spans="5:25" ht="15.75" x14ac:dyDescent="0.25">
      <c r="S47" s="10"/>
      <c r="T47" s="10"/>
      <c r="U47" s="17" t="s">
        <v>25</v>
      </c>
      <c r="V47" s="23"/>
      <c r="W47" s="34">
        <f>W45*0.8</f>
        <v>21774480</v>
      </c>
      <c r="X47" s="34"/>
      <c r="Y47" s="15">
        <f>Y45*0.8</f>
        <v>22414480</v>
      </c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2991000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56704.375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T13" sqref="T13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S11:V20"/>
  <sheetViews>
    <sheetView topLeftCell="A6" workbookViewId="0">
      <selection activeCell="W24" sqref="W24"/>
    </sheetView>
  </sheetViews>
  <sheetFormatPr defaultRowHeight="15" x14ac:dyDescent="0.25"/>
  <cols>
    <col min="22" max="22" width="15.85546875" customWidth="1"/>
  </cols>
  <sheetData>
    <row r="11" spans="22:22" x14ac:dyDescent="0.25">
      <c r="V11">
        <v>33307156</v>
      </c>
    </row>
    <row r="12" spans="22:22" x14ac:dyDescent="0.25">
      <c r="V12">
        <v>2331600</v>
      </c>
    </row>
    <row r="13" spans="22:22" x14ac:dyDescent="0.25">
      <c r="V13">
        <v>30000</v>
      </c>
    </row>
    <row r="14" spans="22:22" x14ac:dyDescent="0.25">
      <c r="V14">
        <f>SUM(V11:V13)</f>
        <v>35668756</v>
      </c>
    </row>
    <row r="18" spans="19:19" x14ac:dyDescent="0.25">
      <c r="S18">
        <v>1396</v>
      </c>
    </row>
    <row r="19" spans="19:19" x14ac:dyDescent="0.25">
      <c r="S19">
        <v>103</v>
      </c>
    </row>
    <row r="20" spans="19:19" x14ac:dyDescent="0.25">
      <c r="S20">
        <f>SUM(S18:S19)</f>
        <v>1499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2024-10-28T05:48:50Z</dcterms:modified>
</cp:coreProperties>
</file>