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Amit Raghunath Kumbhar - SBI\"/>
    </mc:Choice>
  </mc:AlternateContent>
  <xr:revisionPtr revIDLastSave="0" documentId="13_ncr:1_{E5EC8B2A-E194-4735-9257-22E3CEE34FD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9" i="4" l="1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2" i="4"/>
  <c r="B12" i="4" s="1"/>
  <c r="C12" i="4" s="1"/>
  <c r="D12" i="4" s="1"/>
  <c r="J12" i="4"/>
  <c r="I12" i="4"/>
  <c r="E12" i="4"/>
  <c r="A12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13" i="4" l="1"/>
  <c r="H12" i="4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8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S32" i="4"/>
  <c r="W37" i="4" l="1"/>
  <c r="W42" i="4"/>
  <c r="W38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<sst xmlns="http://schemas.openxmlformats.org/spreadsheetml/2006/main" count="50" uniqueCount="44">
  <si>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</si>
  <si>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</si>
  <si>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</si>
  <si>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</si>
  <si>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</si>
  <si>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</si>
  <si>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</si>
  <si>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</si>
  <si>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</si>
  <si>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</si>
  <si>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</si>
  <si>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</si>
  <si>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</si>
  <si>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</si>
  <si>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</si>
  <si>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</si>
  <si>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</si>
  <si>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</si>
  <si>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</si>
  <si>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</si>
  <si>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</si>
  <si>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</si>
  <si>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</si>
  <si>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</si>
  <si>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</si>
  <si>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</si>
  <si>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</si>
  <si>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</si>
  <si>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</si>
  <si>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</si>
  <si>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</si>
  <si>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</si>
  <si>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</si>
  <si>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</si>
  <si>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</si>
  <si>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</si>
  <si>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</si>
  <si>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</si>
  <si>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State Bank Of India ( RACPC Kalyan ) - MR. AMIT RAGHUNATH KUMBHAR &amp; MRS. LALITA AMIT KUMBHAR</t>
  </si>
  <si>
    <t>As per Rera</t>
  </si>
  <si>
    <t>Agree CA</t>
  </si>
  <si>
    <t>Bal</t>
  </si>
  <si>
    <t>CA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</si>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</sst>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3" fontId="1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181853</xdr:colOff>
      <xdr:row>0</xdr:row>
      <xdr:rowOff>0</xdr:rowOff>
    </xdr:from>
    <xdr:to>
      <xdr:col>26</xdr:col>
      <xdr:colOff>254888</xdr:colOff>
      <xdr:row>45</xdr:row>
      <xdr:rowOff>84439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DA97C-1DBE-4438-AF58-78B4DC336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453" y="0"/>
          <a:ext cx="15313035" cy="8390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333374</xdr:colOff>
      <xdr:row>6</xdr:row>
      <xdr:rowOff>0</xdr:rowOff>
    </xdr:from>
    <xdr:to>
      <xdr:col>30</xdr:col>
      <xdr:colOff>607313</xdr:colOff>
      <xdr:row>50</xdr:row>
      <xdr:rowOff>1691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042ED-4C4D-4295-A275-D3AE09F4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4" y="1143000"/>
          <a:ext cx="14904339" cy="83836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52A651-D59B-48BD-9F1B-287EF96A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619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66675</xdr:colOff>
      <xdr:row>41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5FA177-23C4-4505-A812-1A5848EC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1039475" cy="7296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334698</xdr:colOff>
      <xdr:row>52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5336C-934F-494E-9931-BCC2170E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78698" cy="8640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A16" zoomScaleNormal="100" workbookViewId="0">
      <selection activeCell="R38" sqref="R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7.285156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6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T9" s="8"/>
    </row>
    <row r="10" spans="1:20" s="43" customFormat="1" x14ac:dyDescent="0.25">
      <c r="A10" s="41">
        <f t="shared" ref="A10:A19" si="21">N10</f>
        <v>0</v>
      </c>
      <c r="B10" s="41">
        <f t="shared" ref="B10:B19" si="22">Q10</f>
        <v>569</v>
      </c>
      <c r="C10" s="41">
        <f>B10*1.2</f>
        <v>682.8</v>
      </c>
      <c r="D10" s="41">
        <f t="shared" ref="D10:D19" si="23">C10*1.2</f>
        <v>819.3599999999999</v>
      </c>
      <c r="E10" s="42">
        <f t="shared" ref="E10:E19" si="24">R10</f>
        <v>4900000</v>
      </c>
      <c r="F10" s="41">
        <f t="shared" ref="F10:F19" si="25">ROUND((E10/B10),0)</f>
        <v>8612</v>
      </c>
      <c r="G10" s="41">
        <f t="shared" ref="G10:G19" si="26">ROUND((E10/C10),0)</f>
        <v>7176</v>
      </c>
      <c r="H10" s="41">
        <f t="shared" ref="H10:H19" si="27">ROUND((E10/D10),0)</f>
        <v>5980</v>
      </c>
      <c r="I10" s="41" t="e">
        <f>#REF!</f>
        <v>#REF!</v>
      </c>
      <c r="J10" s="41">
        <f t="shared" ref="J10:J19" si="28">S10</f>
        <v>0</v>
      </c>
      <c r="O10" s="43">
        <v>0</v>
      </c>
      <c r="P10" s="43">
        <f t="shared" ref="P10:Q19" si="29">O10/1.2</f>
        <v>0</v>
      </c>
      <c r="Q10" s="43">
        <v>569</v>
      </c>
      <c r="R10" s="44">
        <v>4900000</v>
      </c>
    </row>
    <row r="11" spans="1:20" s="43" customFormat="1" x14ac:dyDescent="0.25">
      <c r="A11" s="41">
        <f t="shared" si="21"/>
        <v>0</v>
      </c>
      <c r="B11" s="41">
        <f t="shared" si="22"/>
        <v>330</v>
      </c>
      <c r="C11" s="41">
        <f t="shared" ref="C11:C19" si="30">B11*1.2</f>
        <v>396</v>
      </c>
      <c r="D11" s="41">
        <f t="shared" si="23"/>
        <v>475.2</v>
      </c>
      <c r="E11" s="42">
        <f t="shared" si="24"/>
        <v>3000000</v>
      </c>
      <c r="F11" s="41">
        <f t="shared" si="25"/>
        <v>9091</v>
      </c>
      <c r="G11" s="41">
        <f t="shared" si="26"/>
        <v>7576</v>
      </c>
      <c r="H11" s="41">
        <f t="shared" si="27"/>
        <v>6313</v>
      </c>
      <c r="I11" s="41" t="e">
        <f>#REF!</f>
        <v>#REF!</v>
      </c>
      <c r="J11" s="41">
        <f t="shared" si="28"/>
        <v>0</v>
      </c>
      <c r="O11" s="43">
        <v>0</v>
      </c>
      <c r="P11" s="43">
        <f t="shared" si="29"/>
        <v>0</v>
      </c>
      <c r="Q11" s="43">
        <v>330</v>
      </c>
      <c r="R11" s="44">
        <v>3000000</v>
      </c>
    </row>
    <row r="12" spans="1:20" x14ac:dyDescent="0.25">
      <c r="A12" s="4">
        <f t="shared" si="21"/>
        <v>0</v>
      </c>
      <c r="B12" s="4">
        <f t="shared" si="22"/>
        <v>291</v>
      </c>
      <c r="C12" s="4">
        <f t="shared" si="30"/>
        <v>349.2</v>
      </c>
      <c r="D12" s="4">
        <f t="shared" si="23"/>
        <v>419.03999999999996</v>
      </c>
      <c r="E12" s="5">
        <f t="shared" si="24"/>
        <v>2490000</v>
      </c>
      <c r="F12" s="10">
        <f t="shared" si="25"/>
        <v>8557</v>
      </c>
      <c r="G12" s="10">
        <f t="shared" si="26"/>
        <v>7131</v>
      </c>
      <c r="H12" s="10">
        <f t="shared" si="27"/>
        <v>5942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v>291</v>
      </c>
      <c r="R12" s="2">
        <v>2490000</v>
      </c>
      <c r="S12" s="8"/>
      <c r="T12" s="8"/>
    </row>
    <row r="13" spans="1:20" s="43" customFormat="1" x14ac:dyDescent="0.25">
      <c r="A13" s="41">
        <f t="shared" si="21"/>
        <v>0</v>
      </c>
      <c r="B13" s="41">
        <f t="shared" si="22"/>
        <v>443</v>
      </c>
      <c r="C13" s="41">
        <f t="shared" si="30"/>
        <v>531.6</v>
      </c>
      <c r="D13" s="41">
        <f t="shared" si="23"/>
        <v>637.91999999999996</v>
      </c>
      <c r="E13" s="42">
        <f t="shared" si="24"/>
        <v>3200000</v>
      </c>
      <c r="F13" s="41">
        <f t="shared" si="25"/>
        <v>7223</v>
      </c>
      <c r="G13" s="41">
        <f t="shared" si="26"/>
        <v>6020</v>
      </c>
      <c r="H13" s="41">
        <f t="shared" si="27"/>
        <v>5016</v>
      </c>
      <c r="I13" s="41" t="e">
        <f>#REF!</f>
        <v>#REF!</v>
      </c>
      <c r="J13" s="41">
        <f t="shared" si="28"/>
        <v>0</v>
      </c>
      <c r="O13" s="43">
        <v>0</v>
      </c>
      <c r="P13" s="43">
        <f t="shared" si="29"/>
        <v>0</v>
      </c>
      <c r="Q13" s="43">
        <v>443</v>
      </c>
      <c r="R13" s="44">
        <v>3200000</v>
      </c>
    </row>
    <row r="14" spans="1:20" s="43" customFormat="1" x14ac:dyDescent="0.25">
      <c r="A14" s="41">
        <f t="shared" si="21"/>
        <v>0</v>
      </c>
      <c r="B14" s="41">
        <f t="shared" si="22"/>
        <v>569</v>
      </c>
      <c r="C14" s="41">
        <f t="shared" si="30"/>
        <v>682.8</v>
      </c>
      <c r="D14" s="41">
        <f t="shared" si="23"/>
        <v>819.3599999999999</v>
      </c>
      <c r="E14" s="42">
        <f t="shared" si="24"/>
        <v>5200000</v>
      </c>
      <c r="F14" s="41">
        <f t="shared" si="25"/>
        <v>9139</v>
      </c>
      <c r="G14" s="41">
        <f t="shared" si="26"/>
        <v>7616</v>
      </c>
      <c r="H14" s="41">
        <f t="shared" si="27"/>
        <v>6346</v>
      </c>
      <c r="I14" s="41" t="e">
        <f>#REF!</f>
        <v>#REF!</v>
      </c>
      <c r="J14" s="41">
        <f t="shared" si="28"/>
        <v>0</v>
      </c>
      <c r="O14" s="43">
        <v>0</v>
      </c>
      <c r="P14" s="43">
        <f t="shared" si="29"/>
        <v>0</v>
      </c>
      <c r="Q14" s="43">
        <v>569</v>
      </c>
      <c r="R14" s="44">
        <v>5200000</v>
      </c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41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8900</v>
      </c>
      <c r="X20" s="21" t="s">
        <v>43</v>
      </c>
    </row>
    <row r="21" spans="1:25" ht="38.25" customHeight="1" x14ac:dyDescent="0.25">
      <c r="S21" s="11"/>
      <c r="T21" s="11"/>
      <c r="U21" s="22" t="s">
        <v>14</v>
      </c>
      <c r="V21" s="19"/>
      <c r="W21" s="20">
        <v>2600</v>
      </c>
      <c r="X21" s="23"/>
    </row>
    <row r="22" spans="1:25" ht="15.75" x14ac:dyDescent="0.25">
      <c r="S22" s="11"/>
      <c r="T22" s="11"/>
      <c r="U22" s="18" t="s">
        <v>15</v>
      </c>
      <c r="V22" s="19"/>
      <c r="W22" s="20">
        <f>W20-W21</f>
        <v>6300</v>
      </c>
      <c r="X22" s="23"/>
    </row>
    <row r="23" spans="1:25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2600</v>
      </c>
      <c r="X23" s="23"/>
    </row>
    <row r="24" spans="1:25" ht="15.75" x14ac:dyDescent="0.25">
      <c r="S24" s="11"/>
      <c r="T24" s="11"/>
      <c r="U24" s="18" t="s">
        <v>17</v>
      </c>
      <c r="V24" s="24"/>
      <c r="W24" s="25">
        <f>X24-X25</f>
        <v>-3</v>
      </c>
      <c r="X24" s="26">
        <v>2023</v>
      </c>
    </row>
    <row r="25" spans="1:25" ht="15.75" x14ac:dyDescent="0.25">
      <c r="S25" s="11"/>
      <c r="T25" s="11"/>
      <c r="U25" s="18" t="s">
        <v>18</v>
      </c>
      <c r="V25" s="24"/>
      <c r="W25" s="25">
        <f>W26-W24</f>
        <v>63</v>
      </c>
      <c r="X25" s="25">
        <v>2026</v>
      </c>
      <c r="Y25" t="s">
        <v>39</v>
      </c>
    </row>
    <row r="26" spans="1:25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5" ht="39" customHeight="1" x14ac:dyDescent="0.25">
      <c r="G27" t="s">
        <v>40</v>
      </c>
      <c r="H27">
        <v>527</v>
      </c>
      <c r="P27" s="47" t="s">
        <v>38</v>
      </c>
      <c r="Q27" s="47"/>
      <c r="R27" s="47"/>
      <c r="S27" s="47"/>
      <c r="T27" s="48"/>
      <c r="U27" s="22" t="s">
        <v>20</v>
      </c>
      <c r="V27" s="24"/>
      <c r="W27" s="25">
        <v>0</v>
      </c>
      <c r="X27" s="25"/>
    </row>
    <row r="28" spans="1:25" ht="15.75" x14ac:dyDescent="0.25">
      <c r="G28" t="s">
        <v>41</v>
      </c>
      <c r="H28">
        <v>42</v>
      </c>
      <c r="U28" s="18"/>
      <c r="V28" s="27"/>
      <c r="W28" s="28">
        <f>W27%</f>
        <v>0</v>
      </c>
      <c r="X28" s="28"/>
    </row>
    <row r="29" spans="1:25" ht="15.75" x14ac:dyDescent="0.25">
      <c r="H29">
        <f>H28+H27</f>
        <v>569</v>
      </c>
      <c r="P29" s="15" t="s">
        <v>31</v>
      </c>
      <c r="Q29" s="15" t="s">
        <v>32</v>
      </c>
      <c r="R29" s="15" t="s">
        <v>33</v>
      </c>
      <c r="S29" s="15" t="s">
        <v>34</v>
      </c>
      <c r="T29" s="13"/>
      <c r="U29" s="18" t="s">
        <v>21</v>
      </c>
      <c r="V29" s="19"/>
      <c r="W29" s="20">
        <f>W23*W28</f>
        <v>0</v>
      </c>
      <c r="X29" s="23"/>
    </row>
    <row r="30" spans="1:25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2600</v>
      </c>
      <c r="X30" s="23"/>
    </row>
    <row r="31" spans="1:25" ht="15.75" x14ac:dyDescent="0.25">
      <c r="R31" s="6" t="s">
        <v>34</v>
      </c>
      <c r="S31" s="17">
        <f>SUM(S30:S30)</f>
        <v>0</v>
      </c>
      <c r="U31" s="18" t="s">
        <v>15</v>
      </c>
      <c r="V31" s="19"/>
      <c r="W31" s="20">
        <f>W22</f>
        <v>6300</v>
      </c>
      <c r="X31" s="23"/>
    </row>
    <row r="32" spans="1:25" ht="15.75" x14ac:dyDescent="0.25">
      <c r="R32" s="6" t="s">
        <v>25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35</v>
      </c>
      <c r="S33" s="17">
        <f>S31*80%</f>
        <v>0</v>
      </c>
      <c r="U33" s="29" t="s">
        <v>23</v>
      </c>
      <c r="V33" s="30"/>
      <c r="W33" s="21">
        <f>W31+W30</f>
        <v>8900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42</v>
      </c>
      <c r="V35" s="31"/>
      <c r="W35" s="26">
        <v>569</v>
      </c>
      <c r="X35" s="25"/>
    </row>
    <row r="36" spans="15:24" ht="15.75" x14ac:dyDescent="0.25">
      <c r="P36" s="14" t="s">
        <v>30</v>
      </c>
      <c r="S36" s="11"/>
      <c r="T36" s="12"/>
      <c r="U36" s="18" t="s">
        <v>24</v>
      </c>
      <c r="V36" s="32"/>
      <c r="W36" s="33">
        <f>W33*W35+X37</f>
        <v>5064100</v>
      </c>
      <c r="X36" s="45"/>
    </row>
    <row r="37" spans="15:24" ht="15.75" x14ac:dyDescent="0.25">
      <c r="S37" s="12"/>
      <c r="T37" s="11"/>
      <c r="U37" s="18" t="s">
        <v>25</v>
      </c>
      <c r="V37" s="24"/>
      <c r="W37" s="34">
        <f>W36*0.9</f>
        <v>4557690</v>
      </c>
      <c r="X37" s="35"/>
    </row>
    <row r="38" spans="15:24" ht="15.75" x14ac:dyDescent="0.25">
      <c r="S38" s="11"/>
      <c r="T38" s="11"/>
      <c r="U38" s="18" t="s">
        <v>26</v>
      </c>
      <c r="V38" s="24"/>
      <c r="W38" s="34">
        <f>W36*0.8</f>
        <v>4051280</v>
      </c>
      <c r="X38" s="34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6"/>
      <c r="X39" s="25"/>
    </row>
    <row r="40" spans="15:24" ht="15.75" x14ac:dyDescent="0.25">
      <c r="U40" s="37" t="s">
        <v>27</v>
      </c>
      <c r="V40" s="38"/>
      <c r="W40" s="39">
        <f>W21*W35</f>
        <v>1479400</v>
      </c>
      <c r="X40" s="39"/>
    </row>
    <row r="41" spans="15:24" ht="15.75" x14ac:dyDescent="0.25">
      <c r="U41" s="18" t="s">
        <v>28</v>
      </c>
      <c r="V41" s="24"/>
      <c r="W41" s="36"/>
      <c r="X41" s="36"/>
    </row>
    <row r="42" spans="15:24" ht="15.75" x14ac:dyDescent="0.25">
      <c r="U42" s="40" t="s">
        <v>29</v>
      </c>
      <c r="V42" s="36"/>
      <c r="W42" s="34">
        <f>W36*0.03/12</f>
        <v>12660.25</v>
      </c>
      <c r="X42" s="34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J15" sqref="J1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0" zoomScaleNormal="100" workbookViewId="0">
      <selection activeCell="G42" sqref="G4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X34" sqref="X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2024-10-25T11:05:48Z</dcterms:modified>
</cp:coreProperties>
</file>