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CBD Belapur\Urjita Sharma\"/>
    </mc:Choice>
  </mc:AlternateContent>
  <xr:revisionPtr revIDLastSave="0" documentId="13_ncr:1_{8BFBDC9F-F4D3-4965-B242-4FAA2DF0EE1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7" i="23"/>
  <c r="F8" i="23" s="1"/>
  <c r="F6" i="23"/>
  <c r="F5" i="23"/>
  <c r="F14" i="23" s="1"/>
  <c r="G31" i="4"/>
  <c r="G29" i="4"/>
  <c r="G28" i="4"/>
  <c r="F10" i="23" l="1"/>
  <c r="F11" i="23" s="1"/>
  <c r="F12" i="23" s="1"/>
  <c r="F13" i="23" s="1"/>
  <c r="F16" i="23" s="1"/>
  <c r="F19" i="23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F20" i="23"/>
  <c r="F21" i="23"/>
  <c r="F25" i="23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<sst xmlns="http://schemas.openxmlformats.org/spreadsheetml/2006/main" count="135" uniqueCount="90">
  <si>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</si>
  <si>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</si>
  <si>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</si>
  <si>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</si>
  <si>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</si>
  <si>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</si>
  <si>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</si>
  <si>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</si>
  <si>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</si>
  <si>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</si>
  <si>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</si>
  <si>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</si>
  <si>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</si>
  <si>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</si>
  <si>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</si>
  <si>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</si>
  <si>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</si>
  <si>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</si>
  <si>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</si>
  <si>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</si>
  <si>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</si>
  <si>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</si>
  <si>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</si>
  <si>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</si>
  <si>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</si>
  <si>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</si>
  <si>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</si>
  <si>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</si>
  <si>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</si>
  <si>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</si>
  <si>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</si>
  <si>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</si>
  <si>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</si>
  <si>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</si>
  <si>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</si>
  <si>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</si>
  <si>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</si>
  <si>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</si>
  <si>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</si>
  <si>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</si>
  <si>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</si>
  <si>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</si>
  <si>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</si>
  <si>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</si>
  <si>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</si>
  <si>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</si>
  <si>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</si>
  <si>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</si>
  <si>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</si>
  <si>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</si>
  <si>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</si>
  <si>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</si>
  <si>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</si>
  <si>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</si>
  <si>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</si>
  <si>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</si>
  <si>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</si>
  <si>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</si>
  <si>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</si>
  <si>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</si>
  <si>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</si>
  <si>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</si>
  <si>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</si>
  <si>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</si>
  <si>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</si>
  <si>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</si>
  <si>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</si>
  <si>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</si>
  <si>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</si>
  <si>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</si>
  <si>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</si>
  <si>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</si>
  <si>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</si>
  <si>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</si>
  <si>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</si>
  <si>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</si>
  <si>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</si>
  <si>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</si>
  <si>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</si>
  <si>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</si>
  <si>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</si>
  <si>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</si>
  <si>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</si>
  <si>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Draft Agreement </t>
  </si>
  <si>
    <t>BALC</t>
  </si>
  <si>
    <t>TACA</t>
  </si>
  <si>
    <t>18°54'35.3"N 73°11'46.5"E</t>
  </si>
  <si>
    <t>IGR-30.10.24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</si>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</sst>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90F629-5C4A-4EEA-84C4-966AA54E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B210E3-9D24-4369-9588-8AF470B5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144118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418F71-46E0-4CE4-941B-73392FEA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5E814E-E548-4187-935C-87B74026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230334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406D61-C607-495D-A3D0-D853A8A5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22334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173856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D405EC-DF61-4C7A-834D-A7A64854B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42656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75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81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76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77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78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79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80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B17" sqref="B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16000</v>
      </c>
      <c r="D3" s="22" t="s">
        <v>74</v>
      </c>
      <c r="E3" s="6" t="s">
        <v>82</v>
      </c>
      <c r="F3" s="19">
        <v>16500</v>
      </c>
      <c r="G3" s="22" t="s">
        <v>74</v>
      </c>
      <c r="H3" s="6" t="s">
        <v>82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13500</v>
      </c>
      <c r="D5" s="22"/>
      <c r="F5" s="19">
        <f>F3-F4</f>
        <v>14000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2500</v>
      </c>
      <c r="D13" s="22"/>
      <c r="F13" s="19">
        <f>F6-F12</f>
        <v>2500</v>
      </c>
      <c r="G13" s="22"/>
    </row>
    <row r="14" spans="1:8" x14ac:dyDescent="0.25">
      <c r="A14" s="15" t="s">
        <v>15</v>
      </c>
      <c r="B14" s="18"/>
      <c r="C14" s="19">
        <f>C5</f>
        <v>13500</v>
      </c>
      <c r="D14" s="22"/>
      <c r="F14" s="19">
        <f>F5</f>
        <v>14000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16000</v>
      </c>
      <c r="D16" s="22"/>
      <c r="F16" s="20">
        <f>F14+F13</f>
        <v>16500</v>
      </c>
      <c r="G16" s="22"/>
    </row>
    <row r="17" spans="1:8" x14ac:dyDescent="0.25">
      <c r="B17" s="23"/>
      <c r="C17" s="24" t="s">
        <v>88</v>
      </c>
      <c r="D17" s="24"/>
      <c r="F17" s="24" t="s">
        <v>89</v>
      </c>
      <c r="G17" s="24"/>
    </row>
    <row r="18" spans="1:8" x14ac:dyDescent="0.25">
      <c r="A18" s="71" t="str">
        <f>E3</f>
        <v>ACA</v>
      </c>
      <c r="B18" s="7"/>
      <c r="C18" s="29">
        <v>1280</v>
      </c>
      <c r="D18" s="24"/>
      <c r="F18" s="29">
        <v>1280</v>
      </c>
      <c r="G18" s="24"/>
    </row>
    <row r="19" spans="1:8" x14ac:dyDescent="0.25">
      <c r="A19" s="15" t="s">
        <v>73</v>
      </c>
      <c r="B19" s="6"/>
      <c r="C19" s="30">
        <f>C18*C16</f>
        <v>20480000</v>
      </c>
      <c r="D19" s="72"/>
      <c r="E19" s="65"/>
      <c r="F19" s="30">
        <f>F18*F16</f>
        <v>21120000</v>
      </c>
      <c r="G19" s="72"/>
      <c r="H19" s="65"/>
    </row>
    <row r="20" spans="1:8" x14ac:dyDescent="0.25">
      <c r="A20" s="15" t="s">
        <v>24</v>
      </c>
      <c r="C20" s="31">
        <f>C19*98%</f>
        <v>20070400</v>
      </c>
      <c r="D20" s="30"/>
      <c r="E20" s="65"/>
      <c r="F20" s="31">
        <f>F19*98%</f>
        <v>20697600</v>
      </c>
      <c r="G20" s="30"/>
      <c r="H20" s="65"/>
    </row>
    <row r="21" spans="1:8" x14ac:dyDescent="0.25">
      <c r="A21" s="15" t="s">
        <v>25</v>
      </c>
      <c r="C21" s="31">
        <f>C19*80%</f>
        <v>16384000</v>
      </c>
      <c r="D21" s="31"/>
      <c r="E21" s="65"/>
      <c r="F21" s="31">
        <f>F19*80%</f>
        <v>16896000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3200000</v>
      </c>
      <c r="D23" s="34"/>
      <c r="F23" s="34">
        <f>F4*F18</f>
        <v>3200000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42666.666666666664</v>
      </c>
      <c r="D25" s="31"/>
      <c r="E25" s="31"/>
      <c r="F25" s="31">
        <f>F19*0.025/12</f>
        <v>44000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9" sqref="V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1280</v>
      </c>
      <c r="C2" s="4">
        <f t="shared" ref="C2:C16" si="1">B2*1.2</f>
        <v>1536</v>
      </c>
      <c r="D2" s="4">
        <f t="shared" ref="D2:D16" si="2">C2*1.2</f>
        <v>1843.1999999999998</v>
      </c>
      <c r="E2" s="5">
        <f t="shared" ref="E2:E16" si="3">R2</f>
        <v>20448966</v>
      </c>
      <c r="F2" s="73">
        <f t="shared" ref="F2:F15" si="4">ROUND((E2/B2),0)</f>
        <v>15976</v>
      </c>
      <c r="G2" s="73">
        <f t="shared" ref="G2:G15" si="5">ROUND((E2/C2),0)</f>
        <v>13313</v>
      </c>
      <c r="H2" s="73">
        <f t="shared" ref="H2:H15" si="6">ROUND((E2/D2),0)</f>
        <v>11094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1280</v>
      </c>
      <c r="R2" s="74">
        <v>20448966</v>
      </c>
      <c r="S2" s="2" t="s">
        <v>87</v>
      </c>
    </row>
    <row r="3" spans="1:19" x14ac:dyDescent="0.25">
      <c r="A3" s="4">
        <v>2</v>
      </c>
      <c r="B3" s="4">
        <f t="shared" si="0"/>
        <v>1280</v>
      </c>
      <c r="C3" s="4">
        <f t="shared" si="1"/>
        <v>1536</v>
      </c>
      <c r="D3" s="4">
        <f t="shared" si="2"/>
        <v>1843.1999999999998</v>
      </c>
      <c r="E3" s="5">
        <f t="shared" si="3"/>
        <v>20373915</v>
      </c>
      <c r="F3" s="73">
        <f t="shared" si="4"/>
        <v>15917</v>
      </c>
      <c r="G3" s="73">
        <f t="shared" si="5"/>
        <v>13264</v>
      </c>
      <c r="H3" s="73">
        <f t="shared" si="6"/>
        <v>11054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1280</v>
      </c>
      <c r="R3" s="74">
        <v>20373915</v>
      </c>
      <c r="S3" s="2" t="s">
        <v>87</v>
      </c>
    </row>
    <row r="4" spans="1:19" x14ac:dyDescent="0.25">
      <c r="A4" s="4">
        <v>3</v>
      </c>
      <c r="B4" s="4">
        <f t="shared" si="0"/>
        <v>1575</v>
      </c>
      <c r="C4" s="4">
        <f t="shared" si="1"/>
        <v>1890</v>
      </c>
      <c r="D4" s="4">
        <f t="shared" si="2"/>
        <v>2268</v>
      </c>
      <c r="E4" s="5">
        <f t="shared" si="3"/>
        <v>25000000</v>
      </c>
      <c r="F4" s="73">
        <f t="shared" si="4"/>
        <v>15873</v>
      </c>
      <c r="G4" s="73">
        <f t="shared" si="5"/>
        <v>13228</v>
      </c>
      <c r="H4" s="73">
        <f t="shared" si="6"/>
        <v>11023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1575</v>
      </c>
      <c r="R4" s="74">
        <v>25000000</v>
      </c>
      <c r="S4" s="2"/>
    </row>
    <row r="5" spans="1:19" x14ac:dyDescent="0.25">
      <c r="A5" s="4">
        <v>4</v>
      </c>
      <c r="B5" s="4">
        <f t="shared" si="0"/>
        <v>1247</v>
      </c>
      <c r="C5" s="4">
        <f t="shared" si="1"/>
        <v>1496.3999999999999</v>
      </c>
      <c r="D5" s="4">
        <f t="shared" si="2"/>
        <v>1795.6799999999998</v>
      </c>
      <c r="E5" s="5">
        <f t="shared" si="3"/>
        <v>21800000</v>
      </c>
      <c r="F5" s="73">
        <f t="shared" si="4"/>
        <v>17482</v>
      </c>
      <c r="G5" s="73">
        <f t="shared" si="5"/>
        <v>14568</v>
      </c>
      <c r="H5" s="73">
        <f t="shared" si="6"/>
        <v>12140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1247</v>
      </c>
      <c r="R5" s="74">
        <v>21800000</v>
      </c>
      <c r="S5" s="2"/>
    </row>
    <row r="6" spans="1:19" x14ac:dyDescent="0.25">
      <c r="A6" s="4">
        <v>5</v>
      </c>
      <c r="B6" s="4">
        <f t="shared" si="0"/>
        <v>1600</v>
      </c>
      <c r="C6" s="4">
        <f t="shared" si="1"/>
        <v>1920</v>
      </c>
      <c r="D6" s="4">
        <f t="shared" si="2"/>
        <v>2304</v>
      </c>
      <c r="E6" s="5">
        <f t="shared" si="3"/>
        <v>27200000</v>
      </c>
      <c r="F6" s="75">
        <f t="shared" si="4"/>
        <v>17000</v>
      </c>
      <c r="G6" s="75">
        <f t="shared" si="5"/>
        <v>14167</v>
      </c>
      <c r="H6" s="75">
        <f t="shared" si="6"/>
        <v>11806</v>
      </c>
      <c r="I6" s="75">
        <f t="shared" si="7"/>
        <v>0</v>
      </c>
      <c r="J6" s="75">
        <f t="shared" si="8"/>
        <v>0</v>
      </c>
      <c r="K6" s="76"/>
      <c r="L6" s="76"/>
      <c r="M6" s="76"/>
      <c r="N6" s="76"/>
      <c r="O6" s="76">
        <v>0</v>
      </c>
      <c r="P6" s="76">
        <f t="shared" si="9"/>
        <v>0</v>
      </c>
      <c r="Q6" s="76">
        <v>1600</v>
      </c>
      <c r="R6" s="77">
        <v>27200000</v>
      </c>
      <c r="S6" s="2"/>
    </row>
    <row r="7" spans="1:19" x14ac:dyDescent="0.25">
      <c r="A7" s="4">
        <v>6</v>
      </c>
      <c r="B7" s="4">
        <f t="shared" si="0"/>
        <v>1700</v>
      </c>
      <c r="C7" s="4">
        <f t="shared" si="1"/>
        <v>2040</v>
      </c>
      <c r="D7" s="4">
        <f t="shared" si="2"/>
        <v>2448</v>
      </c>
      <c r="E7" s="5">
        <f t="shared" si="3"/>
        <v>29000000</v>
      </c>
      <c r="F7" s="75">
        <f t="shared" si="4"/>
        <v>17059</v>
      </c>
      <c r="G7" s="75">
        <f t="shared" si="5"/>
        <v>14216</v>
      </c>
      <c r="H7" s="75">
        <f t="shared" si="6"/>
        <v>11846</v>
      </c>
      <c r="I7" s="75">
        <f t="shared" si="7"/>
        <v>0</v>
      </c>
      <c r="J7" s="75">
        <f t="shared" si="8"/>
        <v>0</v>
      </c>
      <c r="K7" s="76"/>
      <c r="L7" s="76"/>
      <c r="M7" s="76"/>
      <c r="N7" s="76"/>
      <c r="O7" s="76">
        <v>0</v>
      </c>
      <c r="P7" s="76">
        <f t="shared" si="9"/>
        <v>0</v>
      </c>
      <c r="Q7" s="76">
        <v>1700</v>
      </c>
      <c r="R7" s="77">
        <v>29000000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82</v>
      </c>
      <c r="G26" s="52">
        <v>1180</v>
      </c>
    </row>
    <row r="27" spans="1:19" s="10" customFormat="1" x14ac:dyDescent="0.25">
      <c r="F27" s="52" t="s">
        <v>84</v>
      </c>
      <c r="G27" s="52">
        <v>100</v>
      </c>
    </row>
    <row r="28" spans="1:19" s="10" customFormat="1" x14ac:dyDescent="0.25">
      <c r="C28" s="67" t="s">
        <v>83</v>
      </c>
      <c r="D28" s="67"/>
      <c r="F28" s="52" t="s">
        <v>85</v>
      </c>
      <c r="G28" s="52">
        <f>SUM(G26:G27)</f>
        <v>1280</v>
      </c>
    </row>
    <row r="29" spans="1:19" s="10" customFormat="1" x14ac:dyDescent="0.25">
      <c r="C29" s="67" t="s">
        <v>1</v>
      </c>
      <c r="D29" s="67">
        <v>19166359</v>
      </c>
      <c r="F29" s="52" t="s">
        <v>71</v>
      </c>
      <c r="G29" s="52">
        <f>G28*1.1</f>
        <v>1408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16000</v>
      </c>
    </row>
    <row r="31" spans="1:19" s="10" customFormat="1" x14ac:dyDescent="0.25">
      <c r="C31" s="70"/>
      <c r="D31" s="70"/>
      <c r="F31" s="70" t="s">
        <v>73</v>
      </c>
      <c r="G31" s="70">
        <f>G28*G30</f>
        <v>20480000</v>
      </c>
      <c r="H31" s="10">
        <f>G31/D29</f>
        <v>1.068538891502554</v>
      </c>
    </row>
    <row r="32" spans="1:19" s="10" customFormat="1" x14ac:dyDescent="0.25">
      <c r="C32" s="70"/>
      <c r="D32" s="70"/>
      <c r="F32" s="70" t="s">
        <v>24</v>
      </c>
      <c r="G32" s="70">
        <f>G31*90%</f>
        <v>18432000</v>
      </c>
    </row>
    <row r="33" spans="3:7" s="10" customFormat="1" x14ac:dyDescent="0.25">
      <c r="C33" s="70"/>
      <c r="D33" s="70"/>
      <c r="F33" s="70" t="s">
        <v>25</v>
      </c>
      <c r="G33" s="70">
        <f>G31*80%</f>
        <v>16384000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2024-11-05T06:19:19Z</dcterms:modified>
</cp:coreProperties>
</file>