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1C4F094-751F-4F35-B470-77C268FBB59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4" sheetId="7" r:id="rId2"/>
    <sheet name="Sheet2" sheetId="5" r:id="rId3"/>
    <sheet name="Sheet11" sheetId="14" r:id="rId4"/>
    <sheet name="Sheet3" sheetId="1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9" i="1" l="1"/>
  <c r="B37" i="1"/>
  <c r="B23" i="1"/>
  <c r="F7" i="1"/>
  <c r="F6" i="1"/>
  <c r="G6" i="1" l="1"/>
  <c r="F8" i="1"/>
  <c r="G8" i="1" s="1"/>
  <c r="B10" i="1"/>
  <c r="B11" i="1" s="1"/>
  <c r="B8" i="1"/>
  <c r="B6" i="1"/>
  <c r="B5" i="1"/>
  <c r="B14" i="1" s="1"/>
  <c r="B12" i="1" l="1"/>
  <c r="B13" i="1" s="1"/>
  <c r="B15" i="1" s="1"/>
  <c r="B17" i="1" l="1"/>
  <c r="B19" i="1" s="1"/>
  <c r="J31" i="1"/>
  <c r="B20" i="1" l="1"/>
  <c r="B24" i="1"/>
  <c r="B21" i="1"/>
  <c r="B22" i="1"/>
  <c r="D40" i="1"/>
  <c r="J30" i="1"/>
  <c r="J33" i="1" l="1"/>
  <c r="J32" i="1"/>
  <c r="D39" i="1"/>
  <c r="F39" i="1" s="1"/>
  <c r="D38" i="1"/>
  <c r="F38" i="1" s="1"/>
  <c r="G30" i="1" l="1"/>
  <c r="H30" i="1"/>
  <c r="G31" i="1"/>
  <c r="H31" i="1"/>
  <c r="G32" i="1"/>
  <c r="H32" i="1"/>
  <c r="G33" i="1"/>
  <c r="H33" i="1"/>
  <c r="D36" i="1" l="1"/>
  <c r="F36" i="1" s="1"/>
  <c r="D37" i="1" l="1"/>
  <c r="F37" i="1" s="1"/>
  <c r="I30" i="1"/>
  <c r="D35" i="1" l="1"/>
  <c r="F35" i="1" s="1"/>
  <c r="I31" i="1"/>
  <c r="I32" i="1"/>
  <c r="I33" i="1"/>
  <c r="H3" i="1" l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<sst xmlns="http://schemas.openxmlformats.org/spreadsheetml/2006/main" count="33" uniqueCount="30">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</sst>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0" fillId="0" borderId="0" xfId="0" applyNumberFormat="1" applyBorder="1"/>
    <xf numFmtId="0" fontId="7" fillId="0" borderId="1" xfId="0" applyFont="1" applyFill="1" applyBorder="1"/>
    <xf numFmtId="43" fontId="7" fillId="0" borderId="1" xfId="0" applyNumberFormat="1" applyFont="1" applyFill="1" applyBorder="1"/>
    <xf numFmtId="0" fontId="7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8529E-5506-4548-A737-F99AB324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421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43</xdr:row>
      <xdr:rowOff>105933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173F0E-A19A-44F7-9E58-344B945A9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8297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215BA7-C121-404D-A0C7-6CA41A19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421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41</xdr:row>
      <xdr:rowOff>153511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F7CE00-6920-439D-B38B-7A08F5BF2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FC370-A045-455B-8A02-31D5EB4A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23000</v>
      </c>
      <c r="C3" s="26"/>
      <c r="D3" s="23"/>
      <c r="E3" s="16"/>
      <c r="F3" s="45">
        <v>2024</v>
      </c>
      <c r="G3" s="38">
        <v>2024</v>
      </c>
      <c r="H3" s="46">
        <f>G3-F3</f>
        <v>0</v>
      </c>
      <c r="M3" s="6"/>
      <c r="N3" s="7"/>
      <c r="O3" s="5"/>
    </row>
    <row r="4" spans="1:15" ht="33" x14ac:dyDescent="0.3">
      <c r="A4" s="37" t="s">
        <v>1</v>
      </c>
      <c r="B4" s="26">
        <v>2800</v>
      </c>
      <c r="C4" s="26"/>
      <c r="D4" s="23"/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>
        <f t="shared" ref="B5" si="0">B3-B4</f>
        <v>20200</v>
      </c>
      <c r="C5" s="26"/>
      <c r="D5" s="23"/>
      <c r="E5" s="47"/>
      <c r="F5" s="47" t="s">
        <v>26</v>
      </c>
      <c r="G5" s="38"/>
      <c r="H5" s="18"/>
      <c r="I5" s="8"/>
      <c r="M5" s="6"/>
      <c r="N5" s="7"/>
      <c r="O5" s="5"/>
    </row>
    <row r="6" spans="1:15" ht="16.5" x14ac:dyDescent="0.3">
      <c r="A6" s="20" t="s">
        <v>3</v>
      </c>
      <c r="B6" s="26">
        <f t="shared" ref="B6" si="1">B4</f>
        <v>2800</v>
      </c>
      <c r="C6" s="26"/>
      <c r="D6" s="23"/>
      <c r="E6" s="47"/>
      <c r="F6" s="47">
        <f>59.12*10.764</f>
        <v>636.36767999999995</v>
      </c>
      <c r="G6" s="47">
        <f>F6*1.1</f>
        <v>700.00444800000002</v>
      </c>
      <c r="H6" s="47"/>
      <c r="I6" s="47"/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57"/>
      <c r="E7" s="49"/>
      <c r="F7" s="11">
        <f>8.68*10.764</f>
        <v>93.431519999999992</v>
      </c>
      <c r="G7" s="16"/>
      <c r="H7" s="11"/>
      <c r="I7" s="17"/>
      <c r="J7" s="12"/>
      <c r="M7" s="33"/>
      <c r="N7" s="34"/>
      <c r="O7" s="5"/>
    </row>
    <row r="8" spans="1:15" ht="16.5" x14ac:dyDescent="0.3">
      <c r="A8" s="20" t="s">
        <v>5</v>
      </c>
      <c r="B8" s="20">
        <f t="shared" ref="B8" si="2">B9-B7</f>
        <v>60</v>
      </c>
      <c r="C8" s="20"/>
      <c r="D8" s="57"/>
      <c r="E8" s="50"/>
      <c r="F8" s="16">
        <f>SUM(F6:F7)</f>
        <v>729.79919999999993</v>
      </c>
      <c r="G8" s="16">
        <f>F8*1.1</f>
        <v>802.77912000000003</v>
      </c>
      <c r="H8" s="51"/>
      <c r="I8" s="41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57"/>
      <c r="E9" s="49"/>
      <c r="G9" s="16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 t="shared" ref="B10" si="3">90*B7/B9</f>
        <v>0</v>
      </c>
      <c r="C10" s="20"/>
      <c r="D10" s="57"/>
      <c r="E10" s="49"/>
      <c r="F10" s="47"/>
      <c r="G10" s="38"/>
      <c r="H10" s="41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 t="shared" ref="B11" si="4">B10%</f>
        <v>0</v>
      </c>
      <c r="C11" s="27"/>
      <c r="D11" s="58"/>
      <c r="E11" s="52"/>
      <c r="F11" s="53"/>
      <c r="G11" s="42"/>
      <c r="H11" s="41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 t="shared" ref="B12" si="5">B6*B11</f>
        <v>0</v>
      </c>
      <c r="C12" s="26"/>
      <c r="D12" s="26"/>
      <c r="E12" s="49"/>
      <c r="F12" s="54"/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 t="shared" ref="B13" si="6">B6-B12</f>
        <v>2800</v>
      </c>
      <c r="C13" s="26"/>
      <c r="D13" s="26"/>
      <c r="E13" s="55"/>
      <c r="F13" s="16"/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>
        <f t="shared" ref="B14" si="7">B5</f>
        <v>20200</v>
      </c>
      <c r="C14" s="26"/>
      <c r="D14" s="23"/>
      <c r="E14" s="16"/>
      <c r="H14" s="41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 t="shared" ref="B15" si="8">B14+B13</f>
        <v>23000</v>
      </c>
      <c r="C15" s="26"/>
      <c r="D15" s="23"/>
      <c r="E15" s="16"/>
      <c r="G15" s="43"/>
      <c r="H15" s="41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730</v>
      </c>
      <c r="C16" s="21"/>
      <c r="D16" s="21"/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>
        <f t="shared" ref="B17" si="9">B15*B16</f>
        <v>16790000</v>
      </c>
      <c r="C17" s="22"/>
      <c r="D17" s="22"/>
      <c r="E17" s="16"/>
      <c r="F17" s="44"/>
      <c r="G17" s="16"/>
      <c r="H17" s="17"/>
      <c r="I17" s="8"/>
      <c r="N17" s="17"/>
      <c r="O17" s="28"/>
    </row>
    <row r="18" spans="1:15" ht="16.5" x14ac:dyDescent="0.3">
      <c r="A18" s="20" t="s">
        <v>28</v>
      </c>
      <c r="B18" s="22">
        <v>1000000</v>
      </c>
      <c r="C18" s="22"/>
      <c r="D18" s="22"/>
      <c r="E18" s="16"/>
      <c r="F18" s="44"/>
      <c r="G18" s="16"/>
      <c r="H18" s="17"/>
      <c r="I18" s="8"/>
      <c r="N18" s="17"/>
      <c r="O18" s="59"/>
    </row>
    <row r="19" spans="1:15" ht="16.5" x14ac:dyDescent="0.3">
      <c r="A19" s="20" t="s">
        <v>29</v>
      </c>
      <c r="B19" s="22">
        <f>B18+B17</f>
        <v>17790000</v>
      </c>
      <c r="C19" s="22"/>
      <c r="D19" s="22"/>
      <c r="E19" s="16"/>
      <c r="F19" s="44"/>
      <c r="G19" s="16"/>
      <c r="H19" s="17"/>
      <c r="I19" s="8"/>
      <c r="N19" s="17"/>
      <c r="O19" s="59"/>
    </row>
    <row r="20" spans="1:15" ht="16.5" x14ac:dyDescent="0.3">
      <c r="A20" s="20" t="s">
        <v>24</v>
      </c>
      <c r="B20" s="22">
        <f>B19*0.9</f>
        <v>16011000</v>
      </c>
      <c r="C20" s="22"/>
      <c r="D20" s="22"/>
      <c r="E20" s="16"/>
      <c r="F20" s="44"/>
      <c r="G20" s="16"/>
      <c r="H20" s="17"/>
      <c r="I20" s="8"/>
      <c r="N20" s="17"/>
      <c r="O20" s="59"/>
    </row>
    <row r="21" spans="1:15" ht="16.5" x14ac:dyDescent="0.3">
      <c r="A21" s="20" t="s">
        <v>27</v>
      </c>
      <c r="B21" s="22">
        <f>B19*0.8</f>
        <v>14232000</v>
      </c>
      <c r="C21" s="22"/>
      <c r="D21" s="22"/>
      <c r="E21" s="16"/>
      <c r="F21" s="44"/>
      <c r="G21" s="16"/>
      <c r="H21" s="17"/>
      <c r="I21" s="8"/>
      <c r="N21" s="17"/>
      <c r="O21" s="59"/>
    </row>
    <row r="22" spans="1:15" ht="16.5" hidden="1" x14ac:dyDescent="0.3">
      <c r="A22" s="20" t="s">
        <v>24</v>
      </c>
      <c r="B22" s="22">
        <f>B17*0.9</f>
        <v>15111000</v>
      </c>
      <c r="C22" s="22"/>
      <c r="D22" s="22"/>
      <c r="E22" s="16"/>
      <c r="F22" s="16"/>
      <c r="G22" s="16"/>
      <c r="H22" s="17"/>
      <c r="I22" s="8"/>
      <c r="N22" s="17"/>
      <c r="O22" s="8"/>
    </row>
    <row r="23" spans="1:15" ht="16.5" x14ac:dyDescent="0.3">
      <c r="A23" s="20" t="s">
        <v>12</v>
      </c>
      <c r="B23" s="23">
        <f>B4*803</f>
        <v>2248400</v>
      </c>
      <c r="C23" s="23"/>
      <c r="D23" s="23"/>
      <c r="E23" s="16"/>
      <c r="F23" s="16"/>
      <c r="G23" s="16"/>
    </row>
    <row r="24" spans="1:15" ht="16.5" x14ac:dyDescent="0.3">
      <c r="A24" s="20" t="s">
        <v>16</v>
      </c>
      <c r="B24" s="39">
        <f>B19*0.03/12</f>
        <v>44475</v>
      </c>
      <c r="C24" s="23"/>
      <c r="D24" s="23"/>
      <c r="E24" s="16"/>
    </row>
    <row r="25" spans="1:15" x14ac:dyDescent="0.25">
      <c r="B25" s="16"/>
      <c r="C25" s="16"/>
    </row>
    <row r="26" spans="1:15" x14ac:dyDescent="0.25">
      <c r="B26" s="16"/>
      <c r="C26" s="16"/>
    </row>
    <row r="28" spans="1:15" x14ac:dyDescent="0.25">
      <c r="D28" s="11" t="s">
        <v>14</v>
      </c>
    </row>
    <row r="29" spans="1:15" x14ac:dyDescent="0.25">
      <c r="B29" s="30" t="s">
        <v>20</v>
      </c>
      <c r="C29" s="30" t="s">
        <v>15</v>
      </c>
      <c r="D29" s="30" t="s">
        <v>21</v>
      </c>
      <c r="E29" s="30"/>
      <c r="F29" s="30" t="s">
        <v>11</v>
      </c>
      <c r="G29" s="30" t="s">
        <v>17</v>
      </c>
      <c r="H29" s="13" t="s">
        <v>18</v>
      </c>
      <c r="I29" s="13" t="s">
        <v>19</v>
      </c>
      <c r="J29" s="13"/>
    </row>
    <row r="30" spans="1:15" ht="17.25" x14ac:dyDescent="0.3">
      <c r="B30" s="30"/>
      <c r="C30" s="30">
        <v>789</v>
      </c>
      <c r="D30" s="30"/>
      <c r="E30" s="30"/>
      <c r="F30" s="30">
        <v>17500000</v>
      </c>
      <c r="G30" s="39">
        <f t="shared" ref="G30:G33" si="10">F30/C30</f>
        <v>22179.974651457542</v>
      </c>
      <c r="H30" s="14" t="e">
        <f>F30/D30</f>
        <v>#DIV/0!</v>
      </c>
      <c r="I30" s="14" t="e">
        <f t="shared" ref="I30:I33" si="11">F30/B30</f>
        <v>#DIV/0!</v>
      </c>
      <c r="J30" s="13">
        <f>B30/C30</f>
        <v>0</v>
      </c>
      <c r="K30" s="19"/>
    </row>
    <row r="31" spans="1:15" ht="17.25" x14ac:dyDescent="0.3">
      <c r="B31" s="30"/>
      <c r="C31" s="30">
        <v>696</v>
      </c>
      <c r="D31" s="30"/>
      <c r="E31" s="30"/>
      <c r="F31" s="30">
        <v>17200000</v>
      </c>
      <c r="G31" s="39">
        <f t="shared" si="10"/>
        <v>24712.643678160919</v>
      </c>
      <c r="H31" s="14" t="e">
        <f>F31/D31</f>
        <v>#DIV/0!</v>
      </c>
      <c r="I31" s="14" t="e">
        <f t="shared" si="11"/>
        <v>#DIV/0!</v>
      </c>
      <c r="J31" s="13">
        <f>B31/C31</f>
        <v>0</v>
      </c>
      <c r="K31" s="19"/>
    </row>
    <row r="32" spans="1:15" x14ac:dyDescent="0.25">
      <c r="B32" s="30"/>
      <c r="C32" s="30">
        <v>680</v>
      </c>
      <c r="D32" s="30"/>
      <c r="E32" s="30"/>
      <c r="F32" s="39">
        <v>15600000</v>
      </c>
      <c r="G32" s="39">
        <f t="shared" si="10"/>
        <v>22941.176470588234</v>
      </c>
      <c r="H32" s="14" t="e">
        <f t="shared" ref="H32:H33" si="12">F32/D32</f>
        <v>#DIV/0!</v>
      </c>
      <c r="I32" s="14" t="e">
        <f t="shared" si="11"/>
        <v>#DIV/0!</v>
      </c>
      <c r="J32" s="13">
        <f t="shared" ref="J32:J33" si="13">D32/C32</f>
        <v>0</v>
      </c>
    </row>
    <row r="33" spans="1:10" x14ac:dyDescent="0.25">
      <c r="B33" s="30"/>
      <c r="C33" s="30"/>
      <c r="D33" s="30"/>
      <c r="E33" s="30"/>
      <c r="F33" s="39"/>
      <c r="G33" s="39" t="e">
        <f t="shared" si="10"/>
        <v>#DIV/0!</v>
      </c>
      <c r="H33" s="14" t="e">
        <f t="shared" si="12"/>
        <v>#DIV/0!</v>
      </c>
      <c r="I33" s="14" t="e">
        <f t="shared" si="11"/>
        <v>#DIV/0!</v>
      </c>
      <c r="J33" s="13" t="e">
        <f t="shared" si="13"/>
        <v>#DIV/0!</v>
      </c>
    </row>
    <row r="34" spans="1:10" x14ac:dyDescent="0.25">
      <c r="B34" s="11" t="s">
        <v>22</v>
      </c>
    </row>
    <row r="35" spans="1:10" x14ac:dyDescent="0.25">
      <c r="B35" s="60">
        <v>754</v>
      </c>
      <c r="C35" s="60">
        <v>14326000</v>
      </c>
      <c r="D35" s="60">
        <f t="shared" ref="D35:D40" si="14">C35/B35</f>
        <v>19000</v>
      </c>
      <c r="E35" s="60"/>
      <c r="F35" s="61">
        <f>B15/D35</f>
        <v>1.2105263157894737</v>
      </c>
      <c r="G35" s="39"/>
      <c r="H35" s="13"/>
      <c r="I35" s="14"/>
      <c r="J35" s="13"/>
    </row>
    <row r="36" spans="1:10" x14ac:dyDescent="0.25">
      <c r="B36" s="60">
        <v>805</v>
      </c>
      <c r="C36" s="60">
        <v>16124150</v>
      </c>
      <c r="D36" s="60">
        <f t="shared" si="14"/>
        <v>20030</v>
      </c>
      <c r="E36" s="60"/>
      <c r="F36" s="61">
        <f>B15/D36</f>
        <v>1.1482775836245631</v>
      </c>
      <c r="G36" s="39"/>
      <c r="H36" s="13"/>
      <c r="I36" s="14"/>
      <c r="J36" s="13"/>
    </row>
    <row r="37" spans="1:10" x14ac:dyDescent="0.25">
      <c r="B37" s="60">
        <f>93*10.764</f>
        <v>1001.0519999999999</v>
      </c>
      <c r="C37" s="60">
        <v>20500000</v>
      </c>
      <c r="D37" s="60">
        <f t="shared" si="14"/>
        <v>20478.456663589906</v>
      </c>
      <c r="E37" s="60"/>
      <c r="F37" s="61">
        <f>B15/D37</f>
        <v>1.1231315121951218</v>
      </c>
      <c r="G37" s="39"/>
      <c r="H37" s="13"/>
      <c r="I37" s="13"/>
      <c r="J37" s="13"/>
    </row>
    <row r="38" spans="1:10" ht="15.75" x14ac:dyDescent="0.25">
      <c r="A38" s="40"/>
      <c r="B38" s="60">
        <v>696</v>
      </c>
      <c r="C38" s="60">
        <v>13268126</v>
      </c>
      <c r="D38" s="60">
        <f t="shared" si="14"/>
        <v>19063.399425287356</v>
      </c>
      <c r="E38" s="60"/>
      <c r="F38" s="61">
        <f>B16/D38</f>
        <v>3.8293275176916469E-2</v>
      </c>
      <c r="G38" s="39"/>
      <c r="H38" s="13"/>
      <c r="I38" s="13"/>
      <c r="J38" s="13"/>
    </row>
    <row r="39" spans="1:10" ht="15.75" x14ac:dyDescent="0.25">
      <c r="A39" s="40"/>
      <c r="B39" s="60">
        <f>74*10.764</f>
        <v>796.53599999999994</v>
      </c>
      <c r="C39" s="60">
        <v>15232143</v>
      </c>
      <c r="D39" s="60">
        <f t="shared" si="14"/>
        <v>19122.981258850825</v>
      </c>
      <c r="E39" s="60"/>
      <c r="F39" s="61">
        <f>B15/D39</f>
        <v>1.2027413345581117</v>
      </c>
      <c r="G39" s="39"/>
      <c r="H39" s="13"/>
      <c r="I39" s="13"/>
      <c r="J39" s="13"/>
    </row>
    <row r="40" spans="1:10" ht="15.75" x14ac:dyDescent="0.25">
      <c r="A40" s="40"/>
      <c r="B40" s="60"/>
      <c r="C40" s="60"/>
      <c r="D40" s="60" t="e">
        <f t="shared" si="14"/>
        <v>#DIV/0!</v>
      </c>
      <c r="E40" s="60"/>
      <c r="F40" s="60"/>
      <c r="G40" s="30"/>
      <c r="H40" s="13"/>
      <c r="I40" s="13"/>
      <c r="J40" s="13"/>
    </row>
    <row r="41" spans="1:10" ht="15.75" x14ac:dyDescent="0.25">
      <c r="A41" s="40"/>
      <c r="B41" s="62"/>
      <c r="C41" s="62"/>
      <c r="D41" s="62"/>
      <c r="E41" s="62"/>
      <c r="F41" s="62"/>
    </row>
    <row r="42" spans="1:10" ht="15.75" x14ac:dyDescent="0.25">
      <c r="A42" s="40"/>
      <c r="B42" s="62"/>
      <c r="C42" s="62"/>
      <c r="D42" s="62"/>
      <c r="E42" s="62"/>
      <c r="F42" s="62"/>
    </row>
    <row r="43" spans="1:10" ht="15.75" x14ac:dyDescent="0.25">
      <c r="A43" s="40"/>
      <c r="B43" s="62"/>
      <c r="C43" s="62"/>
      <c r="D43" s="62"/>
      <c r="E43" s="62"/>
      <c r="F43" s="62"/>
    </row>
    <row r="44" spans="1:10" ht="15.75" x14ac:dyDescent="0.25">
      <c r="A44" s="40"/>
    </row>
    <row r="64" spans="4:6" x14ac:dyDescent="0.25">
      <c r="D64" s="16"/>
      <c r="E64" s="16"/>
      <c r="F64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H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opLeftCell="A4" workbookViewId="0">
      <selection activeCell="Q4" sqref="Q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F7CFA-13B0-4C8A-AA6D-850B33D564C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Sheet4</vt:lpstr>
      <vt:lpstr>Sheet2</vt:lpstr>
      <vt:lpstr>Sheet11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2024-10-26T07:13:20Z</dcterms:modified>
</cp:coreProperties>
</file>