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Diamond Branch (BKC)\Shamavish Exports\"/>
    </mc:Choice>
  </mc:AlternateContent>
  <xr:revisionPtr revIDLastSave="0" documentId="13_ncr:1_{FE98CC62-01C3-4043-9467-92C5F6DCC0B9}" xr6:coauthVersionLast="36" xr6:coauthVersionMax="47" xr10:uidLastSave="{00000000-0000-0000-0000-000000000000}"/>
  <bookViews>
    <workbookView xWindow="0" yWindow="0" windowWidth="28800" windowHeight="12105" tabRatio="932" xr2:uid="{00000000-000D-0000-FFFF-FFFF00000000}"/>
  </bookViews>
  <sheets>
    <sheet name="22-23" sheetId="4" r:id="rId1"/>
    <sheet name="Sheet1" sheetId="13" r:id="rId2"/>
    <sheet name="Sheet2" sheetId="14" r:id="rId3"/>
    <sheet name="Sheet3" sheetId="15" r:id="rId4"/>
    <sheet name="Sheet5" sheetId="17" r:id="rId5"/>
    <sheet name="Sheet4" sheetId="16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6" r:id="rId12"/>
    <sheet name="Sheet12" sheetId="27" r:id="rId13"/>
    <sheet name="Sheet13" sheetId="28" r:id="rId14"/>
    <sheet name="Sheet14" sheetId="29" r:id="rId15"/>
    <sheet name="Sheet15" sheetId="30" r:id="rId16"/>
    <sheet name="Sheet16" sheetId="31" r:id="rId17"/>
    <sheet name="Sheet17" sheetId="32" r:id="rId18"/>
    <sheet name="Sheet18" sheetId="33" r:id="rId19"/>
    <sheet name="Sheet19" sheetId="34" r:id="rId20"/>
  </sheets>
  <calcPr calcId="191029"/>
</workbook>
</file>

<file path=xl/calcChain.xml><?xml version="1.0" encoding="utf-8"?>
<calcChain xmlns="http://schemas.openxmlformats.org/spreadsheetml/2006/main">
  <c r="P9" i="4" l="1"/>
  <c r="P8" i="4"/>
  <c r="P7" i="4"/>
  <c r="P5" i="4"/>
  <c r="Q4" i="4"/>
  <c r="P3" i="4"/>
  <c r="P2" i="4"/>
  <c r="P22" i="4"/>
  <c r="J22" i="4"/>
  <c r="I22" i="4"/>
  <c r="E22" i="4"/>
  <c r="B22" i="4"/>
  <c r="C22" i="4" s="1"/>
  <c r="D22" i="4" s="1"/>
  <c r="P21" i="4"/>
  <c r="H22" i="4" l="1"/>
  <c r="G22" i="4"/>
  <c r="F22" i="4"/>
  <c r="P49" i="4" l="1"/>
  <c r="Q49" i="4"/>
  <c r="O46" i="4" l="1"/>
  <c r="O47" i="4"/>
  <c r="O55" i="4"/>
  <c r="O54" i="4"/>
  <c r="O53" i="4"/>
  <c r="O52" i="4"/>
  <c r="O51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49" i="4" l="1"/>
  <c r="B3" i="4" l="1"/>
  <c r="C3" i="4" s="1"/>
  <c r="D3" i="4" s="1"/>
  <c r="B4" i="4"/>
  <c r="C4" i="4" s="1"/>
  <c r="D4" i="4" s="1"/>
  <c r="Q6" i="4"/>
  <c r="B6" i="4" s="1"/>
  <c r="C6" i="4" s="1"/>
  <c r="B7" i="4"/>
  <c r="C7" i="4" s="1"/>
  <c r="D7" i="4" s="1"/>
  <c r="B8" i="4"/>
  <c r="C8" i="4" s="1"/>
  <c r="D8" i="4" s="1"/>
  <c r="B9" i="4"/>
  <c r="C9" i="4" s="1"/>
  <c r="D9" i="4" s="1"/>
  <c r="Q10" i="4"/>
  <c r="B10" i="4" s="1"/>
  <c r="C10" i="4" s="1"/>
  <c r="P17" i="4"/>
  <c r="J17" i="4"/>
  <c r="I17" i="4"/>
  <c r="B15" i="4"/>
  <c r="C15" i="4" s="1"/>
  <c r="D15" i="4" s="1"/>
  <c r="P15" i="4"/>
  <c r="J15" i="4"/>
  <c r="I15" i="4"/>
  <c r="Q14" i="4"/>
  <c r="B14" i="4" s="1"/>
  <c r="C14" i="4" s="1"/>
  <c r="J14" i="4"/>
  <c r="I14" i="4"/>
  <c r="Q13" i="4"/>
  <c r="B13" i="4" s="1"/>
  <c r="C13" i="4" s="1"/>
  <c r="D13" i="4" s="1"/>
  <c r="J13" i="4"/>
  <c r="I13" i="4"/>
  <c r="Q12" i="4"/>
  <c r="B12" i="4" s="1"/>
  <c r="C12" i="4" s="1"/>
  <c r="D12" i="4" s="1"/>
  <c r="J12" i="4"/>
  <c r="I12" i="4"/>
  <c r="Q11" i="4"/>
  <c r="B11" i="4" s="1"/>
  <c r="C11" i="4" s="1"/>
  <c r="D11" i="4" s="1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P20" i="4"/>
  <c r="Q20" i="4" s="1"/>
  <c r="B20" i="4" s="1"/>
  <c r="C20" i="4" s="1"/>
  <c r="D20" i="4" s="1"/>
  <c r="J20" i="4"/>
  <c r="I20" i="4"/>
  <c r="E20" i="4"/>
  <c r="P16" i="4"/>
  <c r="B16" i="4" s="1"/>
  <c r="C16" i="4" s="1"/>
  <c r="D16" i="4" s="1"/>
  <c r="J16" i="4"/>
  <c r="I16" i="4"/>
  <c r="E16" i="4"/>
  <c r="E15" i="4"/>
  <c r="E14" i="4"/>
  <c r="E13" i="4"/>
  <c r="E12" i="4"/>
  <c r="E11" i="4"/>
  <c r="E10" i="4"/>
  <c r="E9" i="4"/>
  <c r="E8" i="4"/>
  <c r="E7" i="4"/>
  <c r="E6" i="4"/>
  <c r="E5" i="4"/>
  <c r="E4" i="4"/>
  <c r="E3" i="4"/>
  <c r="E2" i="4"/>
  <c r="H29" i="4"/>
  <c r="G31" i="4"/>
  <c r="G33" i="4" s="1"/>
  <c r="G15" i="4" l="1"/>
  <c r="F14" i="4"/>
  <c r="H12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B5" i="4"/>
  <c r="H20" i="4"/>
  <c r="F20" i="4"/>
  <c r="G20" i="4"/>
  <c r="F16" i="4"/>
  <c r="G16" i="4"/>
  <c r="H31" i="4"/>
  <c r="G32" i="4"/>
  <c r="C5" i="4" l="1"/>
  <c r="F5" i="4"/>
  <c r="D5" i="4" l="1"/>
  <c r="H5" i="4" s="1"/>
  <c r="G5" i="4"/>
  <c r="J21" i="4" l="1"/>
  <c r="I21" i="4"/>
  <c r="E21" i="4"/>
  <c r="Q19" i="4"/>
  <c r="J19" i="4"/>
  <c r="I19" i="4"/>
  <c r="E19" i="4"/>
  <c r="P18" i="4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18" i="4"/>
  <c r="H18" i="4" s="1"/>
  <c r="D19" i="4"/>
  <c r="H19" i="4" s="1"/>
  <c r="D17" i="4"/>
  <c r="H17" i="4" s="1"/>
  <c r="D21" i="4" l="1"/>
  <c r="H21" i="4" s="1"/>
</calcChain>
</file>

<file path=xl/sharedStrings.xml><?xml version="1.0" encoding="utf-8"?>
<sst xmlns="http://schemas.openxmlformats.org/spreadsheetml/2006/main" count="218" uniqueCount="39">
  <si>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</si>
  <si>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</si>
  <si>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</si>
  <si>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</si>
  <si>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</si>
  <si>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</si>
  <si>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</si>
  <si>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</si>
  <si>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</si>
  <si>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</si>
  <si>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</si>
  <si>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</si>
  <si>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</si>
  <si>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</si>
  <si>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DV</t>
  </si>
  <si>
    <t>FMV</t>
  </si>
  <si>
    <t xml:space="preserve">Agreement </t>
  </si>
  <si>
    <t>IGR-08.02.23</t>
  </si>
  <si>
    <t>IGR-28.03.23</t>
  </si>
  <si>
    <t>IGR-30.01.23</t>
  </si>
  <si>
    <t>IGR-13.03.23</t>
  </si>
  <si>
    <t>IGR-12.01.23</t>
  </si>
  <si>
    <t>Office No. EC-6032 , 6th Floor, Bharat Diamond Bourse , Bandra Kurla Complex , Bandra East</t>
  </si>
  <si>
    <t>28.10.2010</t>
  </si>
  <si>
    <t>.</t>
  </si>
  <si>
    <t>aca</t>
  </si>
  <si>
    <t>2 car parking</t>
  </si>
  <si>
    <t>oc -2009</t>
  </si>
  <si>
    <t>03.09.24</t>
  </si>
  <si>
    <t>mca</t>
  </si>
  <si>
    <t>Rate on bua</t>
  </si>
  <si>
    <t>Salable /BUA</t>
  </si>
  <si>
    <t>23.09.24</t>
  </si>
  <si>
    <t>22.08.24</t>
  </si>
  <si>
    <t>03.07.24</t>
  </si>
  <si>
    <t>19.06.24</t>
  </si>
  <si>
    <t>12.06.24</t>
  </si>
  <si>
    <t>27.05.24</t>
  </si>
  <si>
    <t>Date for report  - 30.11.2024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</si>
</sst>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6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2">
    <xf numFmtId="0" fontId="0" fillId="0" borderId="0" xfId="0"/>
    <xf numFmtId="4" fontId="0" fillId="0" borderId="0" xfId="0" applyNumberFormat="1"/>
    <xf numFmtId="0" fontId="2" fillId="0" borderId="0" xfId="0" applyFont="1"/>
    <xf numFmtId="43" fontId="0" fillId="0" borderId="0" xfId="0" applyNumberFormat="1"/>
    <xf numFmtId="43" fontId="0" fillId="2" borderId="0" xfId="1" applyFont="1" applyFill="1"/>
    <xf numFmtId="43" fontId="0" fillId="0" borderId="1" xfId="1" applyFont="1" applyFill="1" applyBorder="1"/>
    <xf numFmtId="43" fontId="2" fillId="0" borderId="1" xfId="1" applyFont="1" applyFill="1" applyBorder="1"/>
    <xf numFmtId="0" fontId="1" fillId="2" borderId="0" xfId="0" applyFont="1" applyFill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4" fontId="1" fillId="0" borderId="0" xfId="0" applyNumberFormat="1" applyFont="1"/>
    <xf numFmtId="43" fontId="0" fillId="0" borderId="0" xfId="1" applyFont="1" applyFill="1"/>
    <xf numFmtId="43" fontId="2" fillId="0" borderId="0" xfId="1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3" fontId="0" fillId="3" borderId="0" xfId="1" applyFont="1" applyFill="1"/>
    <xf numFmtId="43" fontId="2" fillId="3" borderId="0" xfId="1" applyFont="1" applyFill="1" applyAlignment="1"/>
    <xf numFmtId="43" fontId="2" fillId="3" borderId="0" xfId="1" applyFont="1" applyFill="1"/>
    <xf numFmtId="43" fontId="4" fillId="2" borderId="0" xfId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428625</xdr:colOff>
      <xdr:row>0</xdr:row>
      <xdr:rowOff>0</xdr:rowOff>
    </xdr:from>
    <xdr:to>
      <xdr:col>14</xdr:col>
      <xdr:colOff>57150</xdr:colOff>
      <xdr:row>47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8E60C38-6ADF-4BB8-A54E-DD43E4772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8225" y="0"/>
          <a:ext cx="7553325" cy="8753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45</xdr:row>
      <xdr:rowOff>180975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3B4C6B5-697E-455F-85B6-B390AE0FD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753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45</xdr:row>
      <xdr:rowOff>180975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679E292-9E07-4382-8CA3-F4463A6FF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7534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50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B5C34E-032D-4F34-9714-B766E4153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6964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48</xdr:row>
      <xdr:rowOff>161925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4C82D52-35C1-40D6-AF15-68C069CD1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87820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51</xdr:row>
      <xdr:rowOff>9525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250C645-BE22-497A-8E12-3D995880C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725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49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C9FFB7F-0155-40D9-9F60-16169B5CA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439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45</xdr:row>
      <xdr:rowOff>180975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825B412-BE1A-4103-BCE3-768F66646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75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3CF8E3-20C8-89AE-83E3-19DAF68298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556250-E5BA-FD1C-5B84-8C7C9E7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D3E10D-CACD-4B3B-2709-BF993E244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620F09-F834-9667-4EE9-493309538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FCC97D-737C-FC1A-3F08-01E1A7C924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410823</xdr:colOff>
      <xdr:row>45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951EF2-98A8-4CF6-ACB1-5CA895990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45223" cy="867848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192313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C18B29-7741-2967-F126-A34F03DC2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93913" cy="891664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144682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DE6306-C3B6-8EA0-4232-AB7B2473C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46282" cy="894522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448929</xdr:colOff>
      <xdr:row>45</xdr:row>
      <xdr:rowOff>105986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08483AB-2715-4FCD-BF03-774B3D10A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83329" cy="867848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410823</xdr:colOff>
      <xdr:row>45</xdr:row>
      <xdr:rowOff>77407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7797351-1C8A-4B4C-805F-6FF9B0FAB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45223" cy="864990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420350</xdr:colOff>
      <xdr:row>45</xdr:row>
      <xdr:rowOff>39302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764E4AB-1B79-40BD-843F-2124BA3B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54750" cy="8611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5"/>
  <sheetViews>
    <sheetView tabSelected="1" topLeftCell="C1" workbookViewId="0">
      <selection activeCell="AA25" sqref="AA2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5.28515625" bestFit="1" customWidth="1"/>
    <col min="6" max="6" width="14" customWidth="1"/>
    <col min="7" max="7" width="14.42578125" customWidth="1"/>
    <col min="8" max="8" width="15.28515625" bestFit="1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20" s="9" customFormat="1" ht="45" x14ac:dyDescent="0.25">
      <c r="A1" s="8" t="s">
        <v>0</v>
      </c>
      <c r="B1" s="8" t="s">
        <v>6</v>
      </c>
      <c r="C1" s="8" t="s">
        <v>9</v>
      </c>
      <c r="D1" s="8" t="s">
        <v>10</v>
      </c>
      <c r="E1" s="8" t="s">
        <v>1</v>
      </c>
      <c r="F1" s="8" t="s">
        <v>8</v>
      </c>
      <c r="G1" s="8" t="s">
        <v>11</v>
      </c>
      <c r="H1" s="8" t="s">
        <v>12</v>
      </c>
      <c r="I1" s="8" t="s">
        <v>2</v>
      </c>
      <c r="J1" s="8" t="s">
        <v>3</v>
      </c>
      <c r="N1" s="9" t="s">
        <v>7</v>
      </c>
      <c r="O1" s="9" t="s">
        <v>4</v>
      </c>
      <c r="P1" s="9" t="s">
        <v>5</v>
      </c>
      <c r="Q1" s="9" t="s">
        <v>6</v>
      </c>
      <c r="R1" s="9" t="s">
        <v>1</v>
      </c>
    </row>
    <row r="2" spans="1:20" x14ac:dyDescent="0.25">
      <c r="A2" s="10">
        <v>1</v>
      </c>
      <c r="B2" s="10">
        <f t="shared" ref="B2:B16" si="0">Q2</f>
        <v>3153</v>
      </c>
      <c r="C2" s="10">
        <f t="shared" ref="C2:C16" si="1">B2*1.2</f>
        <v>3783.6</v>
      </c>
      <c r="D2" s="10">
        <f t="shared" ref="D2:D16" si="2">C2*1.2</f>
        <v>4540.32</v>
      </c>
      <c r="E2" s="11">
        <f t="shared" ref="E2:E16" si="3">R2</f>
        <v>158851492</v>
      </c>
      <c r="F2" s="10">
        <f t="shared" ref="F2:F15" si="4">ROUND((E2/B2),0)</f>
        <v>50381</v>
      </c>
      <c r="G2" s="10">
        <f t="shared" ref="G2:G15" si="5">ROUND((E2/C2),0)</f>
        <v>41984</v>
      </c>
      <c r="H2" s="10">
        <f t="shared" ref="H2:H15" si="6">ROUND((E2/D2),0)</f>
        <v>34987</v>
      </c>
      <c r="I2" s="10">
        <f t="shared" ref="I2:I15" si="7">T2</f>
        <v>0</v>
      </c>
      <c r="J2" s="10">
        <f t="shared" ref="J2:J15" si="8">U2</f>
        <v>0</v>
      </c>
      <c r="O2">
        <v>0</v>
      </c>
      <c r="P2" s="16">
        <f t="shared" ref="P2:P9" si="9">O2/1.2</f>
        <v>0</v>
      </c>
      <c r="Q2" s="16">
        <v>3153</v>
      </c>
      <c r="R2" s="1">
        <v>158851492</v>
      </c>
      <c r="S2" s="1" t="s">
        <v>32</v>
      </c>
    </row>
    <row r="3" spans="1:20" x14ac:dyDescent="0.25">
      <c r="A3" s="10">
        <v>2</v>
      </c>
      <c r="B3" s="10">
        <f t="shared" si="0"/>
        <v>3074</v>
      </c>
      <c r="C3" s="10">
        <f t="shared" si="1"/>
        <v>3688.7999999999997</v>
      </c>
      <c r="D3" s="10">
        <f t="shared" si="2"/>
        <v>4426.5599999999995</v>
      </c>
      <c r="E3" s="11">
        <f t="shared" si="3"/>
        <v>158565839</v>
      </c>
      <c r="F3" s="10">
        <f t="shared" si="4"/>
        <v>51583</v>
      </c>
      <c r="G3" s="10">
        <f t="shared" si="5"/>
        <v>42986</v>
      </c>
      <c r="H3" s="10">
        <f t="shared" si="6"/>
        <v>35821</v>
      </c>
      <c r="I3" s="10">
        <f t="shared" si="7"/>
        <v>0</v>
      </c>
      <c r="J3" s="10">
        <f t="shared" si="8"/>
        <v>0</v>
      </c>
      <c r="O3">
        <v>0</v>
      </c>
      <c r="P3" s="16">
        <f t="shared" si="9"/>
        <v>0</v>
      </c>
      <c r="Q3">
        <v>3074</v>
      </c>
      <c r="R3" s="1">
        <v>158565839</v>
      </c>
      <c r="S3" s="1" t="s">
        <v>32</v>
      </c>
    </row>
    <row r="4" spans="1:20" x14ac:dyDescent="0.25">
      <c r="A4" s="10">
        <v>3</v>
      </c>
      <c r="B4" s="10">
        <f t="shared" si="0"/>
        <v>154.16666666666669</v>
      </c>
      <c r="C4" s="10">
        <f t="shared" si="1"/>
        <v>185.00000000000003</v>
      </c>
      <c r="D4" s="10">
        <f t="shared" si="2"/>
        <v>222.00000000000003</v>
      </c>
      <c r="E4" s="11">
        <f t="shared" si="3"/>
        <v>9500000</v>
      </c>
      <c r="F4" s="10">
        <f t="shared" si="4"/>
        <v>61622</v>
      </c>
      <c r="G4" s="10">
        <f t="shared" si="5"/>
        <v>51351</v>
      </c>
      <c r="H4" s="10">
        <f t="shared" si="6"/>
        <v>42793</v>
      </c>
      <c r="I4" s="10">
        <f t="shared" si="7"/>
        <v>0</v>
      </c>
      <c r="J4" s="10">
        <f t="shared" si="8"/>
        <v>0</v>
      </c>
      <c r="O4">
        <v>0</v>
      </c>
      <c r="P4">
        <v>185</v>
      </c>
      <c r="Q4">
        <f t="shared" ref="Q2:Q10" si="10">P4/1.2</f>
        <v>154.16666666666669</v>
      </c>
      <c r="R4" s="1">
        <v>9500000</v>
      </c>
      <c r="S4" s="1" t="s">
        <v>33</v>
      </c>
    </row>
    <row r="5" spans="1:20" x14ac:dyDescent="0.25">
      <c r="A5" s="10">
        <v>4</v>
      </c>
      <c r="B5" s="10">
        <f t="shared" si="0"/>
        <v>1623</v>
      </c>
      <c r="C5" s="10">
        <f t="shared" si="1"/>
        <v>1947.6</v>
      </c>
      <c r="D5" s="10">
        <f t="shared" si="2"/>
        <v>2337.12</v>
      </c>
      <c r="E5" s="11">
        <f t="shared" si="3"/>
        <v>107100000</v>
      </c>
      <c r="F5" s="10">
        <f t="shared" si="4"/>
        <v>65989</v>
      </c>
      <c r="G5" s="10">
        <f t="shared" si="5"/>
        <v>54991</v>
      </c>
      <c r="H5" s="10">
        <f t="shared" si="6"/>
        <v>45826</v>
      </c>
      <c r="I5" s="10">
        <f t="shared" si="7"/>
        <v>0</v>
      </c>
      <c r="J5" s="10">
        <f t="shared" si="8"/>
        <v>0</v>
      </c>
      <c r="O5">
        <v>0</v>
      </c>
      <c r="P5" s="16">
        <f t="shared" si="9"/>
        <v>0</v>
      </c>
      <c r="Q5">
        <v>1623</v>
      </c>
      <c r="R5" s="1">
        <v>107100000</v>
      </c>
      <c r="S5" s="1" t="s">
        <v>34</v>
      </c>
    </row>
    <row r="6" spans="1:20" x14ac:dyDescent="0.25">
      <c r="A6" s="10">
        <v>5</v>
      </c>
      <c r="B6" s="10">
        <f t="shared" si="0"/>
        <v>1239.1666666666667</v>
      </c>
      <c r="C6" s="10">
        <f t="shared" si="1"/>
        <v>1487</v>
      </c>
      <c r="D6" s="10">
        <f t="shared" si="2"/>
        <v>1784.3999999999999</v>
      </c>
      <c r="E6" s="11">
        <f t="shared" si="3"/>
        <v>55019000</v>
      </c>
      <c r="F6" s="10">
        <f t="shared" si="4"/>
        <v>44400</v>
      </c>
      <c r="G6" s="10">
        <f t="shared" si="5"/>
        <v>37000</v>
      </c>
      <c r="H6" s="10">
        <f t="shared" si="6"/>
        <v>30833</v>
      </c>
      <c r="I6" s="10">
        <f t="shared" si="7"/>
        <v>0</v>
      </c>
      <c r="J6" s="10">
        <f t="shared" si="8"/>
        <v>0</v>
      </c>
      <c r="O6">
        <v>0</v>
      </c>
      <c r="P6">
        <v>1487</v>
      </c>
      <c r="Q6">
        <f t="shared" si="10"/>
        <v>1239.1666666666667</v>
      </c>
      <c r="R6" s="1">
        <v>55019000</v>
      </c>
      <c r="S6" s="1" t="s">
        <v>34</v>
      </c>
    </row>
    <row r="7" spans="1:20" x14ac:dyDescent="0.25">
      <c r="A7" s="10">
        <v>6</v>
      </c>
      <c r="B7" s="10">
        <f t="shared" si="0"/>
        <v>204</v>
      </c>
      <c r="C7" s="10">
        <f t="shared" si="1"/>
        <v>244.79999999999998</v>
      </c>
      <c r="D7" s="14">
        <f t="shared" si="2"/>
        <v>293.76</v>
      </c>
      <c r="E7" s="15">
        <f t="shared" si="3"/>
        <v>11058000</v>
      </c>
      <c r="F7" s="14">
        <f t="shared" si="4"/>
        <v>54206</v>
      </c>
      <c r="G7" s="14">
        <f t="shared" si="5"/>
        <v>45172</v>
      </c>
      <c r="H7" s="7">
        <f t="shared" si="6"/>
        <v>37643</v>
      </c>
      <c r="I7" s="14">
        <f t="shared" si="7"/>
        <v>0</v>
      </c>
      <c r="J7" s="14">
        <f t="shared" si="8"/>
        <v>0</v>
      </c>
      <c r="K7" s="16"/>
      <c r="L7" s="16"/>
      <c r="M7" s="16"/>
      <c r="N7" s="16"/>
      <c r="O7" s="16">
        <v>0</v>
      </c>
      <c r="P7" s="16">
        <f t="shared" si="9"/>
        <v>0</v>
      </c>
      <c r="Q7" s="16">
        <v>204</v>
      </c>
      <c r="R7" s="17">
        <v>11058000</v>
      </c>
      <c r="S7" s="17" t="s">
        <v>35</v>
      </c>
      <c r="T7" s="16"/>
    </row>
    <row r="8" spans="1:20" x14ac:dyDescent="0.25">
      <c r="A8" s="10">
        <v>7</v>
      </c>
      <c r="B8" s="10">
        <f t="shared" si="0"/>
        <v>1330</v>
      </c>
      <c r="C8" s="10">
        <f t="shared" si="1"/>
        <v>1596</v>
      </c>
      <c r="D8" s="14">
        <f t="shared" si="2"/>
        <v>1915.1999999999998</v>
      </c>
      <c r="E8" s="15">
        <f t="shared" si="3"/>
        <v>62260000</v>
      </c>
      <c r="F8" s="14">
        <f t="shared" si="4"/>
        <v>46812</v>
      </c>
      <c r="G8" s="14">
        <f t="shared" si="5"/>
        <v>39010</v>
      </c>
      <c r="H8" s="14">
        <f t="shared" si="6"/>
        <v>32508</v>
      </c>
      <c r="I8" s="14">
        <f t="shared" si="7"/>
        <v>0</v>
      </c>
      <c r="J8" s="14">
        <f t="shared" si="8"/>
        <v>0</v>
      </c>
      <c r="K8" s="16"/>
      <c r="L8" s="16"/>
      <c r="M8" s="16"/>
      <c r="N8" s="16"/>
      <c r="O8" s="16">
        <v>0</v>
      </c>
      <c r="P8" s="16">
        <f t="shared" si="9"/>
        <v>0</v>
      </c>
      <c r="Q8" s="16">
        <v>1330</v>
      </c>
      <c r="R8" s="17">
        <v>62260000</v>
      </c>
      <c r="S8" s="17" t="s">
        <v>36</v>
      </c>
      <c r="T8" s="16"/>
    </row>
    <row r="9" spans="1:20" x14ac:dyDescent="0.25">
      <c r="A9" s="10">
        <v>8</v>
      </c>
      <c r="B9" s="10">
        <f t="shared" si="0"/>
        <v>231</v>
      </c>
      <c r="C9" s="10">
        <f t="shared" si="1"/>
        <v>277.2</v>
      </c>
      <c r="D9" s="14">
        <f t="shared" si="2"/>
        <v>332.64</v>
      </c>
      <c r="E9" s="15">
        <f t="shared" si="3"/>
        <v>13200000</v>
      </c>
      <c r="F9" s="14">
        <f t="shared" si="4"/>
        <v>57143</v>
      </c>
      <c r="G9" s="14">
        <f t="shared" si="5"/>
        <v>47619</v>
      </c>
      <c r="H9" s="7">
        <f t="shared" si="6"/>
        <v>39683</v>
      </c>
      <c r="I9" s="14">
        <f t="shared" si="7"/>
        <v>0</v>
      </c>
      <c r="J9" s="14">
        <f t="shared" si="8"/>
        <v>0</v>
      </c>
      <c r="K9" s="16"/>
      <c r="L9" s="16"/>
      <c r="M9" s="16"/>
      <c r="N9" s="16"/>
      <c r="O9" s="16">
        <v>0</v>
      </c>
      <c r="P9" s="16">
        <f t="shared" si="9"/>
        <v>0</v>
      </c>
      <c r="Q9" s="16">
        <v>231</v>
      </c>
      <c r="R9" s="17">
        <v>13200000</v>
      </c>
      <c r="S9" s="17" t="s">
        <v>37</v>
      </c>
      <c r="T9" s="16"/>
    </row>
    <row r="10" spans="1:20" x14ac:dyDescent="0.25">
      <c r="A10" s="10">
        <v>9</v>
      </c>
      <c r="B10" s="10">
        <f t="shared" si="0"/>
        <v>550.83333333333337</v>
      </c>
      <c r="C10" s="10">
        <f t="shared" si="1"/>
        <v>661</v>
      </c>
      <c r="D10" s="14">
        <f t="shared" si="2"/>
        <v>793.19999999999993</v>
      </c>
      <c r="E10" s="15">
        <f t="shared" si="3"/>
        <v>23135000</v>
      </c>
      <c r="F10" s="14">
        <f t="shared" si="4"/>
        <v>42000</v>
      </c>
      <c r="G10" s="14">
        <f t="shared" si="5"/>
        <v>35000</v>
      </c>
      <c r="H10" s="14">
        <f t="shared" si="6"/>
        <v>29167</v>
      </c>
      <c r="I10" s="14">
        <f t="shared" si="7"/>
        <v>0</v>
      </c>
      <c r="J10" s="14">
        <f t="shared" si="8"/>
        <v>0</v>
      </c>
      <c r="K10" s="16"/>
      <c r="L10" s="16"/>
      <c r="M10" s="16"/>
      <c r="N10" s="16"/>
      <c r="O10" s="16">
        <v>0</v>
      </c>
      <c r="P10" s="16">
        <v>661</v>
      </c>
      <c r="Q10" s="16">
        <f t="shared" si="10"/>
        <v>550.83333333333337</v>
      </c>
      <c r="R10" s="17">
        <v>23135000</v>
      </c>
      <c r="S10" s="17" t="s">
        <v>19</v>
      </c>
      <c r="T10" s="16"/>
    </row>
    <row r="11" spans="1:20" x14ac:dyDescent="0.25">
      <c r="A11" s="10">
        <v>10</v>
      </c>
      <c r="B11" s="10">
        <f t="shared" si="0"/>
        <v>256.66666666666669</v>
      </c>
      <c r="C11" s="10">
        <f t="shared" si="1"/>
        <v>308</v>
      </c>
      <c r="D11" s="14">
        <f t="shared" si="2"/>
        <v>369.59999999999997</v>
      </c>
      <c r="E11" s="15">
        <f t="shared" si="3"/>
        <v>13452308</v>
      </c>
      <c r="F11" s="14">
        <f t="shared" si="4"/>
        <v>52412</v>
      </c>
      <c r="G11" s="14">
        <f t="shared" si="5"/>
        <v>43676</v>
      </c>
      <c r="H11" s="14">
        <f t="shared" si="6"/>
        <v>36397</v>
      </c>
      <c r="I11" s="14">
        <f t="shared" si="7"/>
        <v>0</v>
      </c>
      <c r="J11" s="14">
        <f t="shared" si="8"/>
        <v>0</v>
      </c>
      <c r="K11" s="16"/>
      <c r="L11" s="16"/>
      <c r="M11" s="16"/>
      <c r="N11" s="16"/>
      <c r="O11" s="16">
        <v>0</v>
      </c>
      <c r="P11" s="16">
        <v>308</v>
      </c>
      <c r="Q11" s="16">
        <f t="shared" ref="Q11:Q14" si="11">P11/1.2</f>
        <v>256.66666666666669</v>
      </c>
      <c r="R11" s="17">
        <v>13452308</v>
      </c>
      <c r="S11" s="17" t="s">
        <v>18</v>
      </c>
      <c r="T11" s="16"/>
    </row>
    <row r="12" spans="1:20" x14ac:dyDescent="0.25">
      <c r="A12" s="10">
        <v>11</v>
      </c>
      <c r="B12" s="10">
        <f t="shared" si="0"/>
        <v>268.33333333333337</v>
      </c>
      <c r="C12" s="10">
        <f t="shared" si="1"/>
        <v>322.00000000000006</v>
      </c>
      <c r="D12" s="14">
        <f t="shared" si="2"/>
        <v>386.40000000000003</v>
      </c>
      <c r="E12" s="15">
        <f t="shared" si="3"/>
        <v>12558000</v>
      </c>
      <c r="F12" s="14">
        <f t="shared" si="4"/>
        <v>46800</v>
      </c>
      <c r="G12" s="14">
        <f t="shared" si="5"/>
        <v>39000</v>
      </c>
      <c r="H12" s="14">
        <f t="shared" si="6"/>
        <v>32500</v>
      </c>
      <c r="I12" s="14">
        <f t="shared" si="7"/>
        <v>0</v>
      </c>
      <c r="J12" s="14">
        <f t="shared" si="8"/>
        <v>0</v>
      </c>
      <c r="K12" s="16"/>
      <c r="L12" s="16"/>
      <c r="M12" s="16"/>
      <c r="N12" s="16"/>
      <c r="O12" s="16">
        <v>0</v>
      </c>
      <c r="P12" s="16">
        <v>322</v>
      </c>
      <c r="Q12" s="16">
        <f t="shared" si="11"/>
        <v>268.33333333333337</v>
      </c>
      <c r="R12" s="17">
        <v>12558000</v>
      </c>
      <c r="S12" s="17" t="s">
        <v>20</v>
      </c>
      <c r="T12" s="16"/>
    </row>
    <row r="13" spans="1:20" x14ac:dyDescent="0.25">
      <c r="A13" s="10">
        <v>12</v>
      </c>
      <c r="B13" s="10">
        <f t="shared" si="0"/>
        <v>511.66666666666669</v>
      </c>
      <c r="C13" s="10">
        <f t="shared" si="1"/>
        <v>614</v>
      </c>
      <c r="D13" s="14">
        <f t="shared" si="2"/>
        <v>736.8</v>
      </c>
      <c r="E13" s="15">
        <f t="shared" si="3"/>
        <v>21797000</v>
      </c>
      <c r="F13" s="14">
        <f t="shared" si="4"/>
        <v>42600</v>
      </c>
      <c r="G13" s="14">
        <f t="shared" si="5"/>
        <v>35500</v>
      </c>
      <c r="H13" s="14">
        <f t="shared" si="6"/>
        <v>29583</v>
      </c>
      <c r="I13" s="14">
        <f t="shared" si="7"/>
        <v>0</v>
      </c>
      <c r="J13" s="14">
        <f t="shared" si="8"/>
        <v>0</v>
      </c>
      <c r="K13" s="16"/>
      <c r="L13" s="16"/>
      <c r="M13" s="16"/>
      <c r="N13" s="16"/>
      <c r="O13" s="16">
        <v>0</v>
      </c>
      <c r="P13" s="16">
        <v>614</v>
      </c>
      <c r="Q13" s="16">
        <f t="shared" si="11"/>
        <v>511.66666666666669</v>
      </c>
      <c r="R13" s="17">
        <v>21797000</v>
      </c>
      <c r="S13" s="17" t="s">
        <v>17</v>
      </c>
      <c r="T13" s="16"/>
    </row>
    <row r="14" spans="1:20" x14ac:dyDescent="0.25">
      <c r="A14" s="10">
        <v>13</v>
      </c>
      <c r="B14" s="10">
        <f t="shared" si="0"/>
        <v>284.16666666666669</v>
      </c>
      <c r="C14" s="10">
        <f t="shared" si="1"/>
        <v>341</v>
      </c>
      <c r="D14" s="14">
        <f t="shared" si="2"/>
        <v>409.2</v>
      </c>
      <c r="E14" s="15">
        <f t="shared" si="3"/>
        <v>14974500</v>
      </c>
      <c r="F14" s="14">
        <f t="shared" si="4"/>
        <v>52696</v>
      </c>
      <c r="G14" s="14">
        <f t="shared" si="5"/>
        <v>43913</v>
      </c>
      <c r="H14" s="14">
        <f t="shared" si="6"/>
        <v>36595</v>
      </c>
      <c r="I14" s="14">
        <f t="shared" si="7"/>
        <v>0</v>
      </c>
      <c r="J14" s="14">
        <f t="shared" si="8"/>
        <v>0</v>
      </c>
      <c r="K14" s="16"/>
      <c r="L14" s="16"/>
      <c r="M14" s="16"/>
      <c r="N14" s="16"/>
      <c r="O14" s="16">
        <v>0</v>
      </c>
      <c r="P14" s="16">
        <v>341</v>
      </c>
      <c r="Q14" s="16">
        <f t="shared" si="11"/>
        <v>284.16666666666669</v>
      </c>
      <c r="R14" s="17">
        <v>14974500</v>
      </c>
      <c r="S14" s="17" t="s">
        <v>21</v>
      </c>
      <c r="T14" s="16"/>
    </row>
    <row r="15" spans="1:20" x14ac:dyDescent="0.25">
      <c r="A15" s="10">
        <v>14</v>
      </c>
      <c r="B15" s="10">
        <f t="shared" si="0"/>
        <v>1265</v>
      </c>
      <c r="C15" s="10">
        <f t="shared" si="1"/>
        <v>1518</v>
      </c>
      <c r="D15" s="14">
        <f t="shared" si="2"/>
        <v>1821.6</v>
      </c>
      <c r="E15" s="15">
        <f t="shared" si="3"/>
        <v>67500000</v>
      </c>
      <c r="F15" s="14">
        <f t="shared" si="4"/>
        <v>53360</v>
      </c>
      <c r="G15" s="14">
        <f t="shared" si="5"/>
        <v>44466</v>
      </c>
      <c r="H15" s="14">
        <f t="shared" si="6"/>
        <v>37055</v>
      </c>
      <c r="I15" s="14">
        <f t="shared" si="7"/>
        <v>0</v>
      </c>
      <c r="J15" s="14">
        <f t="shared" si="8"/>
        <v>0</v>
      </c>
      <c r="K15" s="16"/>
      <c r="L15" s="16"/>
      <c r="M15" s="16"/>
      <c r="N15" s="16"/>
      <c r="O15" s="16">
        <v>0</v>
      </c>
      <c r="P15" s="16">
        <f t="shared" ref="P15" si="12">O15/1.2</f>
        <v>0</v>
      </c>
      <c r="Q15" s="16">
        <v>1265</v>
      </c>
      <c r="R15" s="17">
        <v>67500000</v>
      </c>
      <c r="S15" s="17"/>
      <c r="T15" s="16"/>
    </row>
    <row r="16" spans="1:20" x14ac:dyDescent="0.25">
      <c r="A16" s="10">
        <v>15</v>
      </c>
      <c r="B16" s="10">
        <f t="shared" si="0"/>
        <v>4840</v>
      </c>
      <c r="C16" s="10">
        <f t="shared" si="1"/>
        <v>5808</v>
      </c>
      <c r="D16" s="14">
        <f t="shared" si="2"/>
        <v>6969.5999999999995</v>
      </c>
      <c r="E16" s="15">
        <f t="shared" si="3"/>
        <v>266200000</v>
      </c>
      <c r="F16" s="14">
        <f t="shared" ref="F16" si="13">ROUND((E16/B16),0)</f>
        <v>55000</v>
      </c>
      <c r="G16" s="14">
        <f t="shared" ref="G16" si="14">ROUND((E16/C16),0)</f>
        <v>45833</v>
      </c>
      <c r="H16" s="14">
        <f t="shared" ref="H16" si="15">ROUND((E16/D16),0)</f>
        <v>38194</v>
      </c>
      <c r="I16" s="14">
        <f t="shared" ref="I16" si="16">T16</f>
        <v>0</v>
      </c>
      <c r="J16" s="14">
        <f t="shared" ref="J16" si="17">U16</f>
        <v>0</v>
      </c>
      <c r="K16" s="16"/>
      <c r="L16" s="16"/>
      <c r="M16" s="16"/>
      <c r="N16" s="16"/>
      <c r="O16" s="16">
        <v>0</v>
      </c>
      <c r="P16" s="16">
        <f t="shared" ref="P16" si="18">O16/1.2</f>
        <v>0</v>
      </c>
      <c r="Q16" s="16">
        <v>4840</v>
      </c>
      <c r="R16" s="17">
        <v>266200000</v>
      </c>
      <c r="S16" s="17"/>
      <c r="T16" s="16"/>
    </row>
    <row r="17" spans="1:20" x14ac:dyDescent="0.25">
      <c r="A17" s="10">
        <v>16</v>
      </c>
      <c r="B17" s="10">
        <f t="shared" ref="B17:B21" si="19">Q17</f>
        <v>1700</v>
      </c>
      <c r="C17" s="10">
        <f t="shared" ref="C17:C21" si="20">B17*1.2</f>
        <v>2040</v>
      </c>
      <c r="D17" s="14">
        <f t="shared" ref="D17:D21" si="21">C17*1.2</f>
        <v>2448</v>
      </c>
      <c r="E17" s="15">
        <f t="shared" ref="E17:E21" si="22">R17</f>
        <v>80000000</v>
      </c>
      <c r="F17" s="14">
        <f t="shared" ref="F17" si="23">ROUND((E17/B17),0)</f>
        <v>47059</v>
      </c>
      <c r="G17" s="14">
        <f t="shared" ref="G17" si="24">ROUND((E17/C17),0)</f>
        <v>39216</v>
      </c>
      <c r="H17" s="14">
        <f t="shared" ref="H17" si="25">ROUND((E17/D17),0)</f>
        <v>32680</v>
      </c>
      <c r="I17" s="14">
        <f t="shared" ref="I17" si="26">T17</f>
        <v>0</v>
      </c>
      <c r="J17" s="14">
        <f t="shared" ref="J17" si="27">U17</f>
        <v>0</v>
      </c>
      <c r="K17" s="16"/>
      <c r="L17" s="16"/>
      <c r="M17" s="16"/>
      <c r="N17" s="16"/>
      <c r="O17" s="16">
        <v>0</v>
      </c>
      <c r="P17" s="16">
        <f t="shared" ref="P17" si="28">O17/1.2</f>
        <v>0</v>
      </c>
      <c r="Q17" s="16">
        <v>1700</v>
      </c>
      <c r="R17" s="17">
        <v>80000000</v>
      </c>
      <c r="S17" s="17"/>
      <c r="T17" s="16"/>
    </row>
    <row r="18" spans="1:20" x14ac:dyDescent="0.25">
      <c r="A18" s="10">
        <v>17</v>
      </c>
      <c r="B18" s="10">
        <f t="shared" si="19"/>
        <v>2551</v>
      </c>
      <c r="C18" s="10">
        <f t="shared" si="20"/>
        <v>3061.2</v>
      </c>
      <c r="D18" s="14">
        <f t="shared" si="21"/>
        <v>3673.4399999999996</v>
      </c>
      <c r="E18" s="15">
        <f t="shared" si="22"/>
        <v>190000000</v>
      </c>
      <c r="F18" s="14">
        <f t="shared" ref="F18:F21" si="29">ROUND((E18/B18),0)</f>
        <v>74481</v>
      </c>
      <c r="G18" s="14">
        <f t="shared" ref="G18:G21" si="30">ROUND((E18/C18),0)</f>
        <v>62067</v>
      </c>
      <c r="H18" s="14">
        <f t="shared" ref="H18:H21" si="31">ROUND((E18/D18),0)</f>
        <v>51723</v>
      </c>
      <c r="I18" s="14">
        <f t="shared" ref="I18:J21" si="32">T18</f>
        <v>0</v>
      </c>
      <c r="J18" s="14">
        <f t="shared" si="32"/>
        <v>0</v>
      </c>
      <c r="K18" s="16"/>
      <c r="L18" s="16"/>
      <c r="M18" s="16"/>
      <c r="N18" s="16"/>
      <c r="O18" s="16">
        <v>0</v>
      </c>
      <c r="P18" s="16">
        <f t="shared" ref="P18" si="33">O18/1.2</f>
        <v>0</v>
      </c>
      <c r="Q18" s="16">
        <v>2551</v>
      </c>
      <c r="R18" s="17">
        <v>190000000</v>
      </c>
      <c r="S18" s="17"/>
      <c r="T18" s="16"/>
    </row>
    <row r="19" spans="1:20" x14ac:dyDescent="0.25">
      <c r="A19" s="10">
        <v>18</v>
      </c>
      <c r="B19" s="10">
        <f t="shared" si="19"/>
        <v>273.33333333333337</v>
      </c>
      <c r="C19" s="10">
        <f t="shared" si="20"/>
        <v>328.00000000000006</v>
      </c>
      <c r="D19" s="14">
        <f t="shared" si="21"/>
        <v>393.60000000000008</v>
      </c>
      <c r="E19" s="15">
        <f t="shared" si="22"/>
        <v>12000000</v>
      </c>
      <c r="F19" s="14">
        <f t="shared" si="29"/>
        <v>43902</v>
      </c>
      <c r="G19" s="14">
        <f t="shared" si="30"/>
        <v>36585</v>
      </c>
      <c r="H19" s="14">
        <f t="shared" si="31"/>
        <v>30488</v>
      </c>
      <c r="I19" s="14">
        <f t="shared" si="32"/>
        <v>0</v>
      </c>
      <c r="J19" s="14">
        <f t="shared" si="32"/>
        <v>0</v>
      </c>
      <c r="K19" s="16"/>
      <c r="L19" s="16"/>
      <c r="M19" s="16"/>
      <c r="N19" s="16"/>
      <c r="O19" s="16">
        <v>0</v>
      </c>
      <c r="P19" s="16">
        <v>328</v>
      </c>
      <c r="Q19" s="16">
        <f t="shared" ref="Q19:Q21" si="34">P19/1.2</f>
        <v>273.33333333333337</v>
      </c>
      <c r="R19" s="17">
        <v>12000000</v>
      </c>
      <c r="S19" s="17" t="s">
        <v>28</v>
      </c>
      <c r="T19" s="16"/>
    </row>
    <row r="20" spans="1:20" x14ac:dyDescent="0.25">
      <c r="A20" s="10">
        <v>19</v>
      </c>
      <c r="B20" s="10">
        <f t="shared" ref="B20" si="35">Q20</f>
        <v>331.25</v>
      </c>
      <c r="C20" s="10">
        <f t="shared" ref="C20" si="36">B20*1.2</f>
        <v>397.5</v>
      </c>
      <c r="D20" s="14">
        <f t="shared" ref="D20" si="37">C20*1.2</f>
        <v>477</v>
      </c>
      <c r="E20" s="15">
        <f t="shared" ref="E20" si="38">R20</f>
        <v>18900000</v>
      </c>
      <c r="F20" s="14">
        <f t="shared" ref="F20" si="39">ROUND((E20/B20),0)</f>
        <v>57057</v>
      </c>
      <c r="G20" s="14">
        <f t="shared" ref="G20" si="40">ROUND((E20/C20),0)</f>
        <v>47547</v>
      </c>
      <c r="H20" s="14">
        <f t="shared" ref="H20" si="41">ROUND((E20/D20),0)</f>
        <v>39623</v>
      </c>
      <c r="I20" s="14">
        <f t="shared" ref="I20" si="42">T20</f>
        <v>0</v>
      </c>
      <c r="J20" s="14">
        <f t="shared" ref="J20" si="43">U20</f>
        <v>0</v>
      </c>
      <c r="K20" s="16"/>
      <c r="L20" s="16"/>
      <c r="M20" s="16"/>
      <c r="N20" s="16"/>
      <c r="O20" s="16">
        <v>477</v>
      </c>
      <c r="P20" s="16">
        <f t="shared" ref="P20:P21" si="44">O20/1.2</f>
        <v>397.5</v>
      </c>
      <c r="Q20" s="16">
        <f t="shared" ref="Q20" si="45">P20/1.2</f>
        <v>331.25</v>
      </c>
      <c r="R20" s="17">
        <v>18900000</v>
      </c>
      <c r="S20" s="17"/>
      <c r="T20" s="16"/>
    </row>
    <row r="21" spans="1:20" x14ac:dyDescent="0.25">
      <c r="A21" s="10">
        <v>20</v>
      </c>
      <c r="B21" s="10">
        <f t="shared" si="19"/>
        <v>1884</v>
      </c>
      <c r="C21" s="10">
        <f t="shared" si="20"/>
        <v>2260.7999999999997</v>
      </c>
      <c r="D21" s="14">
        <f t="shared" si="21"/>
        <v>2712.9599999999996</v>
      </c>
      <c r="E21" s="15">
        <f t="shared" si="22"/>
        <v>120000000</v>
      </c>
      <c r="F21" s="14">
        <f t="shared" si="29"/>
        <v>63694</v>
      </c>
      <c r="G21" s="14">
        <f t="shared" si="30"/>
        <v>53079</v>
      </c>
      <c r="H21" s="7">
        <f t="shared" si="31"/>
        <v>44232</v>
      </c>
      <c r="I21" s="14">
        <f t="shared" si="32"/>
        <v>0</v>
      </c>
      <c r="J21" s="14">
        <f t="shared" si="32"/>
        <v>0</v>
      </c>
      <c r="K21" s="16"/>
      <c r="L21" s="16"/>
      <c r="M21" s="16"/>
      <c r="N21" s="16"/>
      <c r="O21" s="16">
        <v>0</v>
      </c>
      <c r="P21" s="16">
        <f t="shared" si="44"/>
        <v>0</v>
      </c>
      <c r="Q21" s="16">
        <v>1884</v>
      </c>
      <c r="R21" s="17">
        <v>120000000</v>
      </c>
      <c r="S21" s="17"/>
      <c r="T21" s="16"/>
    </row>
    <row r="22" spans="1:20" x14ac:dyDescent="0.25">
      <c r="A22" s="10">
        <v>20</v>
      </c>
      <c r="B22" s="10">
        <f t="shared" ref="B22" si="46">Q22</f>
        <v>1500</v>
      </c>
      <c r="C22" s="10">
        <f t="shared" ref="C22" si="47">B22*1.2</f>
        <v>1800</v>
      </c>
      <c r="D22" s="14">
        <f t="shared" ref="D22" si="48">C22*1.2</f>
        <v>2160</v>
      </c>
      <c r="E22" s="15">
        <f t="shared" ref="E22" si="49">R22</f>
        <v>97500000</v>
      </c>
      <c r="F22" s="14">
        <f t="shared" ref="F22" si="50">ROUND((E22/B22),0)</f>
        <v>65000</v>
      </c>
      <c r="G22" s="14">
        <f t="shared" ref="G22" si="51">ROUND((E22/C22),0)</f>
        <v>54167</v>
      </c>
      <c r="H22" s="7">
        <f t="shared" ref="H22" si="52">ROUND((E22/D22),0)</f>
        <v>45139</v>
      </c>
      <c r="I22" s="14">
        <f t="shared" ref="I22" si="53">T22</f>
        <v>0</v>
      </c>
      <c r="J22" s="14">
        <f t="shared" ref="J22" si="54">U22</f>
        <v>0</v>
      </c>
      <c r="K22" s="16"/>
      <c r="L22" s="16"/>
      <c r="M22" s="16"/>
      <c r="N22" s="16"/>
      <c r="O22" s="16">
        <v>0</v>
      </c>
      <c r="P22" s="16">
        <f t="shared" ref="P22" si="55">O22/1.2</f>
        <v>0</v>
      </c>
      <c r="Q22" s="16">
        <v>1500</v>
      </c>
      <c r="R22" s="17">
        <v>97500000</v>
      </c>
      <c r="S22" s="17"/>
      <c r="T22" s="16"/>
    </row>
    <row r="23" spans="1:20" s="12" customFormat="1" x14ac:dyDescent="0.25">
      <c r="D23" s="18"/>
      <c r="E23" s="18"/>
      <c r="F23" s="18"/>
      <c r="G23" s="18" t="s">
        <v>22</v>
      </c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</row>
    <row r="24" spans="1:20" s="12" customFormat="1" x14ac:dyDescent="0.25">
      <c r="D24" s="18"/>
      <c r="E24" s="18"/>
      <c r="F24" s="19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</row>
    <row r="25" spans="1:20" s="12" customFormat="1" x14ac:dyDescent="0.25">
      <c r="D25" s="18"/>
      <c r="E25" s="18"/>
      <c r="F25" s="20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</row>
    <row r="26" spans="1:20" s="12" customFormat="1" x14ac:dyDescent="0.25">
      <c r="D26" s="18"/>
      <c r="E26" s="18"/>
      <c r="F26" s="20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</row>
    <row r="27" spans="1:20" s="12" customFormat="1" x14ac:dyDescent="0.25">
      <c r="F27" s="13"/>
    </row>
    <row r="28" spans="1:20" s="12" customFormat="1" x14ac:dyDescent="0.25">
      <c r="C28" s="4" t="s">
        <v>16</v>
      </c>
      <c r="D28" s="4" t="s">
        <v>23</v>
      </c>
      <c r="F28" s="5" t="s">
        <v>25</v>
      </c>
      <c r="G28" s="5">
        <v>872</v>
      </c>
      <c r="H28" s="12" t="s">
        <v>26</v>
      </c>
    </row>
    <row r="29" spans="1:20" s="12" customFormat="1" ht="33.75" x14ac:dyDescent="0.5">
      <c r="C29" s="4" t="s">
        <v>1</v>
      </c>
      <c r="D29" s="4" t="s">
        <v>24</v>
      </c>
      <c r="F29" s="5" t="s">
        <v>31</v>
      </c>
      <c r="G29" s="5">
        <v>1245</v>
      </c>
      <c r="H29" s="12">
        <f>G29/G28</f>
        <v>1.4277522935779816</v>
      </c>
      <c r="J29" s="12" t="s">
        <v>29</v>
      </c>
      <c r="Q29" s="21" t="s">
        <v>38</v>
      </c>
    </row>
    <row r="30" spans="1:20" s="12" customFormat="1" x14ac:dyDescent="0.25">
      <c r="F30" s="5" t="s">
        <v>30</v>
      </c>
      <c r="G30" s="5">
        <v>40000</v>
      </c>
      <c r="J30" s="12">
        <v>11.26</v>
      </c>
      <c r="N30" s="12">
        <v>8.5299999999999994</v>
      </c>
      <c r="O30" s="12">
        <f>N30*J30</f>
        <v>96.047799999999995</v>
      </c>
    </row>
    <row r="31" spans="1:20" s="12" customFormat="1" x14ac:dyDescent="0.25">
      <c r="C31" s="6"/>
      <c r="D31" s="6"/>
      <c r="F31" s="6" t="s">
        <v>15</v>
      </c>
      <c r="G31" s="6">
        <f>G29*G30</f>
        <v>49800000</v>
      </c>
      <c r="H31" s="12" t="e">
        <f>G31/D29</f>
        <v>#VALUE!</v>
      </c>
      <c r="J31" s="12">
        <v>11.81</v>
      </c>
      <c r="N31" s="12">
        <v>8.1999999999999993</v>
      </c>
      <c r="O31" s="12">
        <f t="shared" ref="O31:O55" si="56">N31*J31</f>
        <v>96.841999999999999</v>
      </c>
    </row>
    <row r="32" spans="1:20" s="12" customFormat="1" x14ac:dyDescent="0.25">
      <c r="C32" s="6"/>
      <c r="D32" s="6"/>
      <c r="F32" s="6" t="s">
        <v>13</v>
      </c>
      <c r="G32" s="6">
        <f>G31*90%</f>
        <v>44820000</v>
      </c>
      <c r="J32" s="12">
        <v>12.23</v>
      </c>
      <c r="N32" s="12">
        <v>3.02</v>
      </c>
      <c r="O32" s="12">
        <f t="shared" si="56"/>
        <v>36.934600000000003</v>
      </c>
    </row>
    <row r="33" spans="3:15" s="12" customFormat="1" x14ac:dyDescent="0.25">
      <c r="C33" s="6"/>
      <c r="D33" s="6"/>
      <c r="F33" s="6" t="s">
        <v>14</v>
      </c>
      <c r="G33" s="6">
        <f>G31*80%</f>
        <v>39840000</v>
      </c>
      <c r="J33" s="12">
        <v>7.1</v>
      </c>
      <c r="N33" s="12">
        <v>5</v>
      </c>
      <c r="O33" s="12">
        <f t="shared" si="56"/>
        <v>35.5</v>
      </c>
    </row>
    <row r="34" spans="3:15" s="12" customFormat="1" x14ac:dyDescent="0.25">
      <c r="C34" s="6"/>
      <c r="D34" s="6"/>
      <c r="J34" s="12">
        <v>3.9</v>
      </c>
      <c r="N34" s="12">
        <v>2.0099999999999998</v>
      </c>
      <c r="O34" s="12">
        <f t="shared" si="56"/>
        <v>7.8389999999999986</v>
      </c>
    </row>
    <row r="35" spans="3:15" s="12" customFormat="1" x14ac:dyDescent="0.25">
      <c r="C35" s="6"/>
      <c r="D35" s="6"/>
      <c r="J35" s="12">
        <v>6.8</v>
      </c>
      <c r="N35" s="12">
        <v>5.94</v>
      </c>
      <c r="O35" s="12">
        <f t="shared" si="56"/>
        <v>40.392000000000003</v>
      </c>
    </row>
    <row r="36" spans="3:15" s="12" customFormat="1" x14ac:dyDescent="0.25">
      <c r="G36" s="12" t="s">
        <v>27</v>
      </c>
      <c r="J36" s="12">
        <v>2.4500000000000002</v>
      </c>
      <c r="N36" s="12">
        <v>1.8</v>
      </c>
      <c r="O36" s="12">
        <f t="shared" si="56"/>
        <v>4.41</v>
      </c>
    </row>
    <row r="37" spans="3:15" s="12" customFormat="1" x14ac:dyDescent="0.25">
      <c r="J37" s="12">
        <v>10.8</v>
      </c>
      <c r="N37" s="12">
        <v>5.7</v>
      </c>
      <c r="O37" s="12">
        <f t="shared" si="56"/>
        <v>61.560000000000009</v>
      </c>
    </row>
    <row r="38" spans="3:15" s="12" customFormat="1" x14ac:dyDescent="0.25">
      <c r="J38" s="12">
        <v>2</v>
      </c>
      <c r="N38" s="12">
        <v>1.4</v>
      </c>
      <c r="O38" s="12">
        <f t="shared" si="56"/>
        <v>2.8</v>
      </c>
    </row>
    <row r="39" spans="3:15" s="12" customFormat="1" x14ac:dyDescent="0.25">
      <c r="J39" s="12">
        <v>6.52</v>
      </c>
      <c r="N39" s="12">
        <v>6.47</v>
      </c>
      <c r="O39" s="12">
        <f t="shared" si="56"/>
        <v>42.184399999999997</v>
      </c>
    </row>
    <row r="40" spans="3:15" s="12" customFormat="1" x14ac:dyDescent="0.25">
      <c r="G40" s="13"/>
      <c r="H40" s="13"/>
      <c r="J40" s="12">
        <v>2.5</v>
      </c>
      <c r="N40" s="12">
        <v>2.2799999999999998</v>
      </c>
      <c r="O40" s="12">
        <f t="shared" si="56"/>
        <v>5.6999999999999993</v>
      </c>
    </row>
    <row r="41" spans="3:15" x14ac:dyDescent="0.25">
      <c r="H41" s="12"/>
      <c r="J41" s="12">
        <v>14</v>
      </c>
      <c r="N41" s="12">
        <v>8.5500000000000007</v>
      </c>
      <c r="O41" s="12">
        <f t="shared" si="56"/>
        <v>119.70000000000002</v>
      </c>
    </row>
    <row r="42" spans="3:15" x14ac:dyDescent="0.25">
      <c r="H42" s="12"/>
      <c r="J42" s="12">
        <v>4.57</v>
      </c>
      <c r="N42" s="12">
        <v>3.37</v>
      </c>
      <c r="O42" s="12">
        <f t="shared" si="56"/>
        <v>15.400900000000002</v>
      </c>
    </row>
    <row r="43" spans="3:15" x14ac:dyDescent="0.25">
      <c r="J43" s="12">
        <v>7.3</v>
      </c>
      <c r="N43" s="12">
        <v>7</v>
      </c>
      <c r="O43" s="12">
        <f t="shared" si="56"/>
        <v>51.1</v>
      </c>
    </row>
    <row r="44" spans="3:15" x14ac:dyDescent="0.25">
      <c r="H44" s="3"/>
      <c r="J44" s="12">
        <v>8.5</v>
      </c>
      <c r="N44" s="12">
        <v>8.09</v>
      </c>
      <c r="O44" s="12">
        <f t="shared" si="56"/>
        <v>68.765000000000001</v>
      </c>
    </row>
    <row r="45" spans="3:15" x14ac:dyDescent="0.25">
      <c r="J45" s="12">
        <v>7.07</v>
      </c>
      <c r="N45" s="12">
        <v>3.26</v>
      </c>
      <c r="O45" s="12">
        <f t="shared" si="56"/>
        <v>23.048199999999998</v>
      </c>
    </row>
    <row r="46" spans="3:15" x14ac:dyDescent="0.25">
      <c r="J46" s="12">
        <v>5.64</v>
      </c>
      <c r="N46" s="12">
        <v>4.13</v>
      </c>
      <c r="O46" s="12">
        <f t="shared" si="56"/>
        <v>23.293199999999999</v>
      </c>
    </row>
    <row r="47" spans="3:15" x14ac:dyDescent="0.25">
      <c r="H47" s="3"/>
      <c r="J47" s="12">
        <v>8.4</v>
      </c>
      <c r="N47" s="12">
        <v>5.5</v>
      </c>
      <c r="O47" s="12">
        <f t="shared" si="56"/>
        <v>46.2</v>
      </c>
    </row>
    <row r="48" spans="3:15" x14ac:dyDescent="0.25">
      <c r="H48" s="3"/>
      <c r="J48" s="12"/>
      <c r="N48" s="12"/>
      <c r="O48" s="12">
        <v>32</v>
      </c>
    </row>
    <row r="49" spans="8:17" x14ac:dyDescent="0.25">
      <c r="O49" s="12">
        <f>SUM(O30:O48)</f>
        <v>809.71709999999996</v>
      </c>
      <c r="P49">
        <f>O49/G28</f>
        <v>0.92857465596330269</v>
      </c>
      <c r="Q49" s="3">
        <f>G28-O49</f>
        <v>62.282900000000041</v>
      </c>
    </row>
    <row r="50" spans="8:17" x14ac:dyDescent="0.25">
      <c r="H50" s="12"/>
      <c r="O50" s="12"/>
    </row>
    <row r="51" spans="8:17" x14ac:dyDescent="0.25">
      <c r="O51" s="12">
        <f t="shared" si="56"/>
        <v>0</v>
      </c>
    </row>
    <row r="52" spans="8:17" x14ac:dyDescent="0.25">
      <c r="H52" s="3"/>
      <c r="O52" s="12">
        <f t="shared" si="56"/>
        <v>0</v>
      </c>
    </row>
    <row r="53" spans="8:17" x14ac:dyDescent="0.25">
      <c r="O53" s="12">
        <f t="shared" si="56"/>
        <v>0</v>
      </c>
    </row>
    <row r="54" spans="8:17" x14ac:dyDescent="0.25">
      <c r="O54" s="12">
        <f t="shared" si="56"/>
        <v>0</v>
      </c>
    </row>
    <row r="55" spans="8:17" x14ac:dyDescent="0.25">
      <c r="O55" s="12">
        <f t="shared" si="56"/>
        <v>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>
      <selection activeCell="E28" sqref="E28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2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1E853-0D09-4096-A411-34780233C59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426E2-1414-4F01-B616-ED195C231E1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676E3-4AC5-4F79-BB8B-0744BE60044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54FA8-D5AF-4F21-98DD-5878CB9C702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5B704-1DCD-4B10-8E85-71380364827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A081E-4191-498A-B4FF-C742668AE46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97394-E7B7-4996-B152-9E3A7A0F343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8AA58-09F5-407C-A889-62D1EDC0123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527AD-A9AF-45FC-8F44-AD3ECECC1F48}">
  <dimension ref="A1"/>
  <sheetViews>
    <sheetView workbookViewId="0"/>
  </sheetViews>
  <sheetFormatPr defaultRowHeight="15" x14ac:dyDescent="0.25"/>
  <sheetData>
    <row r="1" spans="1:1" x14ac:dyDescent="0.25">
      <c r="A1" s="2"/>
    </row>
  </sheetData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22-23</vt:lpstr>
      <vt:lpstr>Sheet1</vt:lpstr>
      <vt:lpstr>Sheet2</vt:lpstr>
      <vt:lpstr>Sheet3</vt:lpstr>
      <vt:lpstr>Sheet5</vt:lpstr>
      <vt:lpstr>Sheet4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  <vt:lpstr>Sheet18</vt:lpstr>
      <vt:lpstr>Sheet19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2024-11-30T06:56:01Z</dcterms:modified>
</cp:coreProperties>
</file>