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Santosh A Yadav\"/>
    </mc:Choice>
  </mc:AlternateContent>
  <xr:revisionPtr revIDLastSave="0" documentId="13_ncr:1_{D7B319A6-A76A-4DCC-86B0-35B03E57B89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3" sheetId="25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Q15" i="4" l="1"/>
  <c r="S15" i="4"/>
  <c r="Q14" i="4"/>
  <c r="S14" i="4"/>
  <c r="Q13" i="4"/>
  <c r="S13" i="4"/>
  <c r="Q12" i="4"/>
  <c r="S12" i="4"/>
  <c r="Q11" i="4"/>
  <c r="S11" i="4"/>
  <c r="Q10" i="4"/>
  <c r="S10" i="4"/>
  <c r="Q9" i="4"/>
  <c r="S9" i="4"/>
  <c r="Q8" i="4"/>
  <c r="S8" i="4"/>
  <c r="H32" i="4"/>
  <c r="H24" i="4"/>
  <c r="H22" i="4"/>
  <c r="I21" i="4"/>
  <c r="I20" i="4"/>
  <c r="P12" i="4" l="1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<sst xmlns="http://schemas.openxmlformats.org/spreadsheetml/2006/main" count="136" uniqueCount="30">
  <si>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</si>
  <si>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</si>
  <si>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</si>
  <si>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</si>
  <si>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</si>
  <si>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</si>
  <si>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</si>
  <si>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</si>
  <si>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</si>
  <si>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</si>
  <si>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</si>
  <si>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</si>
  <si>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</si>
  <si>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
flat no.501. 5 th floor Bldg Apeksha plot no 334 sector no.24 Node vahal Ulwe</t>
  </si>
  <si>
    <t>ca</t>
  </si>
  <si>
    <t>us. Encl. bal</t>
  </si>
  <si>
    <t>rate</t>
  </si>
  <si>
    <t>fmv</t>
  </si>
  <si>
    <t>av</t>
  </si>
  <si>
    <t>agreement  - 20.09.24</t>
  </si>
  <si>
    <t>sd</t>
  </si>
  <si>
    <t>rd</t>
  </si>
  <si>
    <t>mv</t>
  </si>
  <si>
    <t>30.08.24</t>
  </si>
  <si>
    <t>13.06.24</t>
  </si>
  <si>
    <t>24.09.24</t>
  </si>
  <si>
    <t>01.08.24</t>
  </si>
  <si>
    <t>26.04.24</t>
  </si>
  <si>
    <t>23.01.24</t>
  </si>
  <si>
    <t>08.02.24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</si>
</sst>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Alignment="1">
      <alignment horizont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EE7FAF-9907-4D60-8409-B068F3226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688E90-E1E2-4AD0-90A8-8704B4275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FC0128-D9BB-4CBE-8F41-5FDE67538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409575</xdr:colOff>
      <xdr:row>46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355C91-1239-4379-AF38-1D1217EA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087975" cy="84867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3AF642-51EC-43F7-B75D-241DF2D36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4CE6C5-FBED-44CF-AC1A-320E90D2A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1276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89F404-8D99-4E2E-9E99-60E6CD301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45276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515613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48656B-7D23-49D7-8289-2836CC4B7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50013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134545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31BE3F-57C6-45D3-8319-91BFDDAE6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582297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39741A-29EF-4F44-89A5-A120F79BE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16697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525139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BD945D-2AF2-4BDE-AC89-6D5CA8BE9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59539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55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95AE41-8C8B-45FA-AE5C-0E0B13DB2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296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56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C92D1-FAA2-4807-BC5E-DFA24E0B7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610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Q31" sqref="Q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360</v>
      </c>
      <c r="C2" s="4">
        <f>B2*1.2</f>
        <v>432</v>
      </c>
      <c r="D2" s="4">
        <f t="shared" ref="D2:D13" si="2">C2*1.2</f>
        <v>518.4</v>
      </c>
      <c r="E2" s="5">
        <f t="shared" ref="E2:E13" si="3">R2</f>
        <v>4200000</v>
      </c>
      <c r="F2" s="10">
        <f t="shared" ref="F2:F13" si="4">ROUND((E2/B2),0)</f>
        <v>11667</v>
      </c>
      <c r="G2" s="10">
        <f t="shared" ref="G2:G13" si="5">ROUND((E2/C2),0)</f>
        <v>9722</v>
      </c>
      <c r="H2" s="10">
        <f t="shared" ref="H2:H13" si="6">ROUND((E2/D2),0)</f>
        <v>8102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360</v>
      </c>
      <c r="R2" s="2">
        <v>4200000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400</v>
      </c>
      <c r="C3" s="4">
        <f t="shared" ref="C3:C15" si="9">B3*1.2</f>
        <v>480</v>
      </c>
      <c r="D3" s="4">
        <f t="shared" si="2"/>
        <v>576</v>
      </c>
      <c r="E3" s="17">
        <f t="shared" si="3"/>
        <v>3800000</v>
      </c>
      <c r="F3" s="10">
        <f t="shared" si="4"/>
        <v>9500</v>
      </c>
      <c r="G3" s="10">
        <f t="shared" si="5"/>
        <v>7917</v>
      </c>
      <c r="H3" s="10">
        <f t="shared" si="6"/>
        <v>6597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400</v>
      </c>
      <c r="R3" s="2">
        <v>3800000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300</v>
      </c>
      <c r="C4" s="4">
        <f t="shared" si="9"/>
        <v>360</v>
      </c>
      <c r="D4" s="4">
        <f t="shared" si="2"/>
        <v>432</v>
      </c>
      <c r="E4" s="17">
        <f t="shared" si="3"/>
        <v>4500000</v>
      </c>
      <c r="F4" s="10">
        <f t="shared" si="4"/>
        <v>15000</v>
      </c>
      <c r="G4" s="10">
        <f t="shared" si="5"/>
        <v>12500</v>
      </c>
      <c r="H4" s="10">
        <f t="shared" si="6"/>
        <v>10417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300</v>
      </c>
      <c r="R4" s="2">
        <v>4500000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370</v>
      </c>
      <c r="C5" s="4">
        <f t="shared" si="9"/>
        <v>444</v>
      </c>
      <c r="D5" s="4">
        <f t="shared" si="2"/>
        <v>532.79999999999995</v>
      </c>
      <c r="E5" s="17">
        <f t="shared" si="3"/>
        <v>3800000</v>
      </c>
      <c r="F5" s="15">
        <f t="shared" si="4"/>
        <v>10270</v>
      </c>
      <c r="G5" s="10">
        <f t="shared" si="5"/>
        <v>8559</v>
      </c>
      <c r="H5" s="10">
        <f t="shared" si="6"/>
        <v>7132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370</v>
      </c>
      <c r="R5" s="2">
        <v>3800000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380</v>
      </c>
      <c r="C6" s="4">
        <f t="shared" si="9"/>
        <v>456</v>
      </c>
      <c r="D6" s="4">
        <f t="shared" si="2"/>
        <v>547.19999999999993</v>
      </c>
      <c r="E6" s="17">
        <f t="shared" si="3"/>
        <v>5200000</v>
      </c>
      <c r="F6" s="10">
        <f t="shared" si="4"/>
        <v>13684</v>
      </c>
      <c r="G6" s="10">
        <f t="shared" si="5"/>
        <v>11404</v>
      </c>
      <c r="H6" s="10">
        <f t="shared" si="6"/>
        <v>9503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380</v>
      </c>
      <c r="R6" s="2">
        <v>5200000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375</v>
      </c>
      <c r="C7" s="4">
        <f t="shared" si="9"/>
        <v>450</v>
      </c>
      <c r="D7" s="4">
        <f t="shared" si="2"/>
        <v>540</v>
      </c>
      <c r="E7" s="17">
        <f t="shared" si="3"/>
        <v>3851000</v>
      </c>
      <c r="F7" s="15">
        <f t="shared" si="4"/>
        <v>10269</v>
      </c>
      <c r="G7" s="10">
        <f t="shared" si="5"/>
        <v>8558</v>
      </c>
      <c r="H7" s="10">
        <f t="shared" si="6"/>
        <v>7131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375</v>
      </c>
      <c r="R7" s="2">
        <v>3851000</v>
      </c>
      <c r="S7" s="8"/>
      <c r="T7" s="8"/>
    </row>
    <row r="8" spans="1:20" x14ac:dyDescent="0.25">
      <c r="A8" s="4">
        <f t="shared" si="0"/>
        <v>0</v>
      </c>
      <c r="B8" s="4">
        <f t="shared" si="1"/>
        <v>369.52811999999994</v>
      </c>
      <c r="C8" s="4">
        <f t="shared" si="9"/>
        <v>443.43374399999993</v>
      </c>
      <c r="D8" s="4">
        <f t="shared" si="2"/>
        <v>532.12049279999985</v>
      </c>
      <c r="E8" s="17">
        <f t="shared" si="3"/>
        <v>3200000</v>
      </c>
      <c r="F8" s="10">
        <f t="shared" si="4"/>
        <v>8660</v>
      </c>
      <c r="G8" s="10">
        <f t="shared" si="5"/>
        <v>7216</v>
      </c>
      <c r="H8" s="10">
        <f t="shared" si="6"/>
        <v>6014</v>
      </c>
      <c r="I8" s="4" t="e">
        <f>#REF!</f>
        <v>#REF!</v>
      </c>
      <c r="J8" s="4">
        <f t="shared" si="7"/>
        <v>34.33</v>
      </c>
      <c r="O8">
        <v>0</v>
      </c>
      <c r="P8">
        <f t="shared" si="8"/>
        <v>0</v>
      </c>
      <c r="Q8">
        <f>S8*10.764</f>
        <v>369.52811999999994</v>
      </c>
      <c r="R8" s="2">
        <v>3200000</v>
      </c>
      <c r="S8" s="8">
        <f>26.592+3.553+4.185</f>
        <v>34.33</v>
      </c>
      <c r="T8" s="8" t="s">
        <v>23</v>
      </c>
    </row>
    <row r="9" spans="1:20" x14ac:dyDescent="0.25">
      <c r="A9" s="4">
        <f t="shared" si="0"/>
        <v>0</v>
      </c>
      <c r="B9" s="4">
        <f t="shared" si="1"/>
        <v>406.15801199999993</v>
      </c>
      <c r="C9" s="4">
        <f t="shared" si="9"/>
        <v>487.38961439999991</v>
      </c>
      <c r="D9" s="4">
        <f t="shared" si="2"/>
        <v>584.86753727999985</v>
      </c>
      <c r="E9" s="17">
        <f t="shared" si="3"/>
        <v>3500000</v>
      </c>
      <c r="F9" s="10">
        <f t="shared" si="4"/>
        <v>8617</v>
      </c>
      <c r="G9" s="10">
        <f t="shared" si="5"/>
        <v>7181</v>
      </c>
      <c r="H9" s="10">
        <f t="shared" si="6"/>
        <v>5984</v>
      </c>
      <c r="I9" s="4" t="e">
        <f>#REF!</f>
        <v>#REF!</v>
      </c>
      <c r="J9" s="4">
        <f t="shared" si="7"/>
        <v>37.732999999999997</v>
      </c>
      <c r="O9">
        <v>0</v>
      </c>
      <c r="P9">
        <f t="shared" si="8"/>
        <v>0</v>
      </c>
      <c r="Q9">
        <f>S9*10.764</f>
        <v>406.15801199999993</v>
      </c>
      <c r="R9" s="2">
        <v>3500000</v>
      </c>
      <c r="S9" s="8">
        <f>25.078+7.24+5.415</f>
        <v>37.732999999999997</v>
      </c>
      <c r="T9" s="8" t="s">
        <v>24</v>
      </c>
    </row>
    <row r="10" spans="1:20" x14ac:dyDescent="0.25">
      <c r="A10" s="4">
        <f t="shared" si="0"/>
        <v>0</v>
      </c>
      <c r="B10" s="4">
        <f t="shared" si="1"/>
        <v>336.66562799999997</v>
      </c>
      <c r="C10" s="4">
        <f t="shared" si="9"/>
        <v>403.99875359999993</v>
      </c>
      <c r="D10" s="4">
        <f t="shared" si="2"/>
        <v>484.79850431999989</v>
      </c>
      <c r="E10" s="17">
        <f t="shared" si="3"/>
        <v>3000000</v>
      </c>
      <c r="F10" s="10">
        <f t="shared" si="4"/>
        <v>8911</v>
      </c>
      <c r="G10" s="10">
        <f t="shared" si="5"/>
        <v>7426</v>
      </c>
      <c r="H10" s="10">
        <f t="shared" si="6"/>
        <v>6188</v>
      </c>
      <c r="I10" s="4" t="e">
        <f>#REF!</f>
        <v>#REF!</v>
      </c>
      <c r="J10" s="4">
        <f t="shared" si="7"/>
        <v>31.276999999999997</v>
      </c>
      <c r="O10">
        <v>0</v>
      </c>
      <c r="P10">
        <f t="shared" si="8"/>
        <v>0</v>
      </c>
      <c r="Q10">
        <f>S10*10.764</f>
        <v>336.66562799999997</v>
      </c>
      <c r="R10" s="2">
        <v>3000000</v>
      </c>
      <c r="S10" s="8">
        <f>27.362+3.915</f>
        <v>31.276999999999997</v>
      </c>
      <c r="T10" s="8" t="s">
        <v>25</v>
      </c>
    </row>
    <row r="11" spans="1:20" x14ac:dyDescent="0.25">
      <c r="A11" s="4">
        <f t="shared" si="0"/>
        <v>0</v>
      </c>
      <c r="B11" s="4">
        <f t="shared" si="1"/>
        <v>335.69686799999994</v>
      </c>
      <c r="C11" s="4">
        <f t="shared" si="9"/>
        <v>402.83624159999994</v>
      </c>
      <c r="D11" s="4">
        <f t="shared" si="2"/>
        <v>483.40348991999991</v>
      </c>
      <c r="E11" s="17">
        <f t="shared" si="3"/>
        <v>3000000</v>
      </c>
      <c r="F11" s="10">
        <f t="shared" si="4"/>
        <v>8937</v>
      </c>
      <c r="G11" s="10">
        <f t="shared" si="5"/>
        <v>7447</v>
      </c>
      <c r="H11" s="10">
        <f t="shared" si="6"/>
        <v>6206</v>
      </c>
      <c r="I11" s="4" t="e">
        <f>#REF!</f>
        <v>#REF!</v>
      </c>
      <c r="J11" s="4">
        <f t="shared" si="7"/>
        <v>31.186999999999998</v>
      </c>
      <c r="O11">
        <v>0</v>
      </c>
      <c r="P11">
        <f t="shared" si="8"/>
        <v>0</v>
      </c>
      <c r="Q11">
        <f>S11*10.764</f>
        <v>335.69686799999994</v>
      </c>
      <c r="R11" s="2">
        <v>3000000</v>
      </c>
      <c r="S11" s="8">
        <f>27.362+3.825</f>
        <v>31.186999999999998</v>
      </c>
      <c r="T11" s="8" t="s">
        <v>25</v>
      </c>
    </row>
    <row r="12" spans="1:20" x14ac:dyDescent="0.25">
      <c r="A12" s="4">
        <f t="shared" si="0"/>
        <v>0</v>
      </c>
      <c r="B12" s="4">
        <f t="shared" si="1"/>
        <v>335.69686799999994</v>
      </c>
      <c r="C12" s="4">
        <f t="shared" si="9"/>
        <v>402.83624159999994</v>
      </c>
      <c r="D12" s="4">
        <f t="shared" si="2"/>
        <v>483.40348991999991</v>
      </c>
      <c r="E12" s="5">
        <f t="shared" si="3"/>
        <v>3400000</v>
      </c>
      <c r="F12" s="10">
        <f t="shared" si="4"/>
        <v>10128</v>
      </c>
      <c r="G12" s="10">
        <f t="shared" si="5"/>
        <v>8440</v>
      </c>
      <c r="H12" s="10">
        <f t="shared" si="6"/>
        <v>7033</v>
      </c>
      <c r="I12" s="4" t="e">
        <f>#REF!</f>
        <v>#REF!</v>
      </c>
      <c r="J12" s="4">
        <f t="shared" si="7"/>
        <v>31.186999999999998</v>
      </c>
      <c r="O12">
        <v>0</v>
      </c>
      <c r="P12">
        <f t="shared" si="8"/>
        <v>0</v>
      </c>
      <c r="Q12">
        <f>S12*10.764</f>
        <v>335.69686799999994</v>
      </c>
      <c r="R12" s="2">
        <v>3400000</v>
      </c>
      <c r="S12" s="8">
        <f>27.362+3.825</f>
        <v>31.186999999999998</v>
      </c>
      <c r="T12" s="8" t="s">
        <v>26</v>
      </c>
    </row>
    <row r="13" spans="1:20" x14ac:dyDescent="0.25">
      <c r="A13" s="4">
        <f t="shared" si="0"/>
        <v>0</v>
      </c>
      <c r="B13" s="4">
        <f t="shared" si="1"/>
        <v>396.97631999999993</v>
      </c>
      <c r="C13" s="4">
        <f t="shared" si="9"/>
        <v>476.37158399999987</v>
      </c>
      <c r="D13" s="4">
        <f t="shared" si="2"/>
        <v>571.64590079999982</v>
      </c>
      <c r="E13" s="5">
        <f t="shared" si="3"/>
        <v>3300000</v>
      </c>
      <c r="F13" s="10">
        <f t="shared" si="4"/>
        <v>8313</v>
      </c>
      <c r="G13" s="10">
        <f t="shared" si="5"/>
        <v>6927</v>
      </c>
      <c r="H13" s="10">
        <f t="shared" si="6"/>
        <v>5773</v>
      </c>
      <c r="I13" s="4" t="e">
        <f>#REF!</f>
        <v>#REF!</v>
      </c>
      <c r="J13" s="4">
        <f t="shared" si="7"/>
        <v>36.879999999999995</v>
      </c>
      <c r="O13">
        <v>0</v>
      </c>
      <c r="P13">
        <f t="shared" ref="P13" si="10">O13/1.2</f>
        <v>0</v>
      </c>
      <c r="Q13">
        <f>S13*10.764</f>
        <v>396.97631999999993</v>
      </c>
      <c r="R13" s="2">
        <v>3300000</v>
      </c>
      <c r="S13" s="8">
        <f>27.362+2.295+7.223</f>
        <v>36.879999999999995</v>
      </c>
      <c r="T13" s="8" t="s">
        <v>27</v>
      </c>
    </row>
    <row r="14" spans="1:20" x14ac:dyDescent="0.25">
      <c r="A14" s="4">
        <f t="shared" si="0"/>
        <v>0</v>
      </c>
      <c r="B14" s="4">
        <f t="shared" si="1"/>
        <v>331.41279599999996</v>
      </c>
      <c r="C14" s="4">
        <f t="shared" si="9"/>
        <v>397.69535519999994</v>
      </c>
      <c r="D14" s="4">
        <f t="shared" ref="D14:D15" si="11">C14*1.2</f>
        <v>477.23442623999989</v>
      </c>
      <c r="E14" s="5">
        <f t="shared" ref="E14:E15" si="12">R14</f>
        <v>3100000</v>
      </c>
      <c r="F14" s="15">
        <f t="shared" ref="F14:F15" si="13">ROUND((E14/B14),0)</f>
        <v>9354</v>
      </c>
      <c r="G14" s="10">
        <f t="shared" ref="G14:G15" si="14">ROUND((E14/C14),0)</f>
        <v>7795</v>
      </c>
      <c r="H14" s="10">
        <f t="shared" ref="H14:H15" si="15">ROUND((E14/D14),0)</f>
        <v>6496</v>
      </c>
      <c r="I14" s="4" t="e">
        <f>#REF!</f>
        <v>#REF!</v>
      </c>
      <c r="J14" s="4">
        <f t="shared" ref="J14:J15" si="16">S14</f>
        <v>30.788999999999998</v>
      </c>
      <c r="O14">
        <v>0</v>
      </c>
      <c r="P14">
        <f t="shared" ref="P14:P15" si="17">O14/1.2</f>
        <v>0</v>
      </c>
      <c r="Q14">
        <f>S14*10.764</f>
        <v>331.41279599999996</v>
      </c>
      <c r="R14" s="2">
        <v>3100000</v>
      </c>
      <c r="S14" s="8">
        <f>18.746+8.218+3.825</f>
        <v>30.788999999999998</v>
      </c>
      <c r="T14" s="8" t="s">
        <v>29</v>
      </c>
    </row>
    <row r="15" spans="1:20" x14ac:dyDescent="0.25">
      <c r="A15" s="4">
        <f t="shared" si="0"/>
        <v>0</v>
      </c>
      <c r="B15" s="4">
        <f t="shared" si="1"/>
        <v>358.93634400000002</v>
      </c>
      <c r="C15" s="4">
        <f t="shared" si="9"/>
        <v>430.72361280000001</v>
      </c>
      <c r="D15" s="4">
        <f t="shared" si="11"/>
        <v>516.86833535999995</v>
      </c>
      <c r="E15" s="5">
        <f t="shared" si="12"/>
        <v>3350000</v>
      </c>
      <c r="F15" s="15">
        <f t="shared" si="13"/>
        <v>9333</v>
      </c>
      <c r="G15" s="10">
        <f t="shared" si="14"/>
        <v>7778</v>
      </c>
      <c r="H15" s="4">
        <f t="shared" si="15"/>
        <v>6481</v>
      </c>
      <c r="I15" s="4" t="e">
        <f>#REF!</f>
        <v>#REF!</v>
      </c>
      <c r="J15" s="4">
        <f t="shared" si="16"/>
        <v>33.346000000000004</v>
      </c>
      <c r="O15">
        <v>0</v>
      </c>
      <c r="P15">
        <f t="shared" si="17"/>
        <v>0</v>
      </c>
      <c r="Q15">
        <f>S15*10.764</f>
        <v>358.93634400000002</v>
      </c>
      <c r="R15" s="2">
        <v>3350000</v>
      </c>
      <c r="S15" s="8">
        <f>29.521+3.825</f>
        <v>33.346000000000004</v>
      </c>
      <c r="T15" s="8" t="s">
        <v>28</v>
      </c>
    </row>
    <row r="17" spans="7:24" x14ac:dyDescent="0.25">
      <c r="G17" s="16" t="s">
        <v>13</v>
      </c>
    </row>
    <row r="20" spans="7:24" x14ac:dyDescent="0.25">
      <c r="G20" t="s">
        <v>14</v>
      </c>
      <c r="H20">
        <v>295</v>
      </c>
      <c r="I20">
        <f>27.362*10.764</f>
        <v>294.52456799999999</v>
      </c>
    </row>
    <row r="21" spans="7:24" x14ac:dyDescent="0.25">
      <c r="G21" t="s">
        <v>15</v>
      </c>
      <c r="H21">
        <v>41</v>
      </c>
      <c r="I21">
        <f>3.825*10.764</f>
        <v>41.1723</v>
      </c>
    </row>
    <row r="22" spans="7:24" x14ac:dyDescent="0.25">
      <c r="G22" s="6"/>
      <c r="H22" s="6">
        <f>H21+H20</f>
        <v>336</v>
      </c>
    </row>
    <row r="23" spans="7:24" x14ac:dyDescent="0.25">
      <c r="G23" t="s">
        <v>16</v>
      </c>
      <c r="H23">
        <v>10000</v>
      </c>
    </row>
    <row r="24" spans="7:24" x14ac:dyDescent="0.25">
      <c r="G24" t="s">
        <v>17</v>
      </c>
      <c r="H24">
        <f>H23*H22</f>
        <v>3360000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19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18</v>
      </c>
      <c r="H29">
        <v>3200000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20</v>
      </c>
      <c r="H30">
        <v>192000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21</v>
      </c>
      <c r="H31">
        <v>30000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H32">
        <f>SUM(H29:H31)</f>
        <v>3422000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7:24" x14ac:dyDescent="0.25">
      <c r="G33" t="s">
        <v>22</v>
      </c>
      <c r="H33">
        <v>2019605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7:24" x14ac:dyDescent="0.25">
      <c r="Q34" s="11"/>
      <c r="R34" s="11"/>
    </row>
    <row r="35" spans="7:24" x14ac:dyDescent="0.25">
      <c r="Q35" s="11"/>
      <c r="R35" s="11"/>
      <c r="T35" s="6"/>
    </row>
    <row r="36" spans="7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A03DE-735C-4F36-AC6A-8A8F9D07FBC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2024-10-26T04:28:43Z</dcterms:modified>
</cp:coreProperties>
</file>