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rjun Pagare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 " sheetId="38" r:id="rId9"/>
    <sheet name="Sheet6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D29" i="23"/>
  <c r="K16" i="23" l="1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Q13" i="4"/>
  <c r="B13" i="4" s="1"/>
  <c r="C13" i="4" s="1"/>
  <c r="P13" i="4"/>
  <c r="J13" i="4"/>
  <c r="I13" i="4"/>
  <c r="E13" i="4"/>
  <c r="F13" i="4" s="1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9" i="4"/>
  <c r="B9" i="4" s="1"/>
  <c r="C9" i="4" s="1"/>
  <c r="P9" i="4"/>
  <c r="J9" i="4"/>
  <c r="I9" i="4"/>
  <c r="E9" i="4"/>
  <c r="F9" i="4" s="1"/>
  <c r="A9" i="4"/>
  <c r="P8" i="4"/>
  <c r="Q8" i="4" s="1"/>
  <c r="B8" i="4" s="1"/>
  <c r="C8" i="4" s="1"/>
  <c r="J8" i="4"/>
  <c r="I8" i="4"/>
  <c r="E8" i="4"/>
  <c r="A8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J6" i="4"/>
  <c r="I6" i="4"/>
  <c r="E6" i="4"/>
  <c r="A6" i="4"/>
  <c r="A17" i="4"/>
  <c r="E17" i="4"/>
  <c r="I17" i="4"/>
  <c r="J17" i="4"/>
  <c r="P17" i="4"/>
  <c r="Q17" i="4" s="1"/>
  <c r="B17" i="4" s="1"/>
  <c r="C17" i="4" s="1"/>
  <c r="A18" i="4"/>
  <c r="E18" i="4"/>
  <c r="I18" i="4"/>
  <c r="J18" i="4"/>
  <c r="P18" i="4"/>
  <c r="Q18" i="4" s="1"/>
  <c r="B18" i="4" s="1"/>
  <c r="C18" i="4" s="1"/>
  <c r="A19" i="4"/>
  <c r="E19" i="4"/>
  <c r="I19" i="4"/>
  <c r="J19" i="4"/>
  <c r="P19" i="4"/>
  <c r="Q19" i="4" s="1"/>
  <c r="B19" i="4" s="1"/>
  <c r="C19" i="4" s="1"/>
  <c r="J19" i="38"/>
  <c r="J10" i="38"/>
  <c r="J11" i="38"/>
  <c r="J12" i="38"/>
  <c r="J13" i="38"/>
  <c r="J9" i="38"/>
  <c r="Q5" i="4"/>
  <c r="Q4" i="4"/>
  <c r="Q3" i="4"/>
  <c r="P2" i="4"/>
  <c r="F16" i="4" l="1"/>
  <c r="F8" i="4"/>
  <c r="F12" i="4"/>
  <c r="J14" i="38"/>
  <c r="J22" i="38" s="1"/>
  <c r="F7" i="4"/>
  <c r="F11" i="4"/>
  <c r="F15" i="4"/>
  <c r="F6" i="4"/>
  <c r="F10" i="4"/>
  <c r="F14" i="4"/>
  <c r="G6" i="4"/>
  <c r="D6" i="4"/>
  <c r="H6" i="4" s="1"/>
  <c r="G8" i="4"/>
  <c r="D8" i="4"/>
  <c r="H8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G7" i="4"/>
  <c r="D7" i="4"/>
  <c r="H7" i="4" s="1"/>
  <c r="G9" i="4"/>
  <c r="D9" i="4"/>
  <c r="H9" i="4" s="1"/>
  <c r="G11" i="4"/>
  <c r="D11" i="4"/>
  <c r="H11" i="4" s="1"/>
  <c r="G13" i="4"/>
  <c r="D13" i="4"/>
  <c r="H13" i="4" s="1"/>
  <c r="G15" i="4"/>
  <c r="D15" i="4"/>
  <c r="H15" i="4" s="1"/>
  <c r="F17" i="4"/>
  <c r="F18" i="4"/>
  <c r="F19" i="4"/>
  <c r="D19" i="4"/>
  <c r="H19" i="4" s="1"/>
  <c r="G19" i="4"/>
  <c r="D18" i="4"/>
  <c r="H18" i="4" s="1"/>
  <c r="G18" i="4"/>
  <c r="D17" i="4"/>
  <c r="H17" i="4" s="1"/>
  <c r="G17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N13" i="24"/>
  <c r="F2" i="24"/>
  <c r="H2" i="24" s="1"/>
  <c r="E2" i="24"/>
  <c r="G2" i="24" s="1"/>
  <c r="J5" i="4"/>
  <c r="J2" i="4"/>
  <c r="I2" i="4"/>
  <c r="G31" i="4"/>
  <c r="N18" i="24"/>
  <c r="N17" i="24"/>
  <c r="N16" i="24"/>
  <c r="N12" i="2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2" i="4"/>
  <c r="H5" i="4"/>
  <c r="H3" i="4"/>
  <c r="F2" i="4"/>
  <c r="F3" i="4"/>
  <c r="F4" i="4"/>
  <c r="F5" i="4"/>
  <c r="G2" i="4"/>
  <c r="G3" i="4"/>
  <c r="G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C25" i="23"/>
  <c r="C21" i="23"/>
  <c r="B20" i="23" l="1"/>
</calcChain>
</file>

<file path=xl/sharedStrings.xml><?xml version="1.0" encoding="utf-8"?>
<sst xmlns="http://schemas.openxmlformats.org/spreadsheetml/2006/main" count="132" uniqueCount="100">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</sst>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3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4" xfId="0" applyBorder="1"/>
    <xf numFmtId="0" fontId="0" fillId="0" borderId="5" xfId="0" applyBorder="1"/>
    <xf numFmtId="164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164" fontId="0" fillId="0" borderId="6" xfId="1" applyFont="1" applyBorder="1"/>
    <xf numFmtId="165" fontId="0" fillId="0" borderId="6" xfId="0" applyNumberFormat="1" applyBorder="1"/>
    <xf numFmtId="165" fontId="0" fillId="0" borderId="0" xfId="0" applyNumberFormat="1"/>
    <xf numFmtId="9" fontId="0" fillId="0" borderId="6" xfId="0" applyNumberFormat="1" applyBorder="1"/>
    <xf numFmtId="164" fontId="0" fillId="2" borderId="6" xfId="1" applyFon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0" borderId="6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6" xfId="1" applyNumberFormat="1" applyFont="1" applyBorder="1"/>
    <xf numFmtId="164" fontId="2" fillId="0" borderId="0" xfId="1" applyFont="1" applyAlignment="1"/>
    <xf numFmtId="164" fontId="2" fillId="0" borderId="6" xfId="1" applyFont="1" applyBorder="1"/>
    <xf numFmtId="164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6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238125</xdr:colOff>
      <xdr:row>18</xdr:row>
      <xdr:rowOff>180340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24525" cy="36093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10</xdr:col>
      <xdr:colOff>552450</xdr:colOff>
      <xdr:row>22</xdr:row>
      <xdr:rowOff>0</xdr:rowOff>
    </xdr:to>
    <xdr:pic>
      <xdr:nvPicPr>
        <xdr:cNvPr id="1025" name="Picture 1" descr="WhatsApp Image 2023-05-31 at 12">
          <a:extLst>
            <a:ext uri="{FF2B5EF4-FFF2-40B4-BE49-F238E27FC236}">
              <a16:creationId xmlns="" xmlns:a16="http://schemas.microsoft.com/office/drawing/2014/main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190500"/>
          <a:ext cx="6105525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153670</xdr:colOff>
      <xdr:row>18</xdr:row>
      <xdr:rowOff>21590</xdr:rowOff>
    </xdr:to>
    <xdr:pic>
      <xdr:nvPicPr>
        <xdr:cNvPr id="2" name="Picture 1" descr="C:\Users\comp\AppData\Local\Temp\Rar$DIa92024.11970\WhatsApp Image 2023-01-27 at 3.43.30 AM.jpe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9670" cy="345059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392205</xdr:colOff>
      <xdr:row>24</xdr:row>
      <xdr:rowOff>168088</xdr:rowOff>
    </xdr:to>
    <xdr:pic>
      <xdr:nvPicPr>
        <xdr:cNvPr id="2" name="Picture 1" descr="C:\Users\comp\AppData\Local\Temp\Rar$DIa92024.15715\WhatsApp Image 2023-01-27 at 3.48.36 AM.jpe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3852" cy="47400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58">
        <v>34650</v>
      </c>
      <c r="G2" s="110" t="s">
        <v>76</v>
      </c>
      <c r="H2" s="111"/>
    </row>
    <row r="3" spans="2:17" ht="15.75" thickBot="1">
      <c r="B3" s="38" t="s">
        <v>59</v>
      </c>
      <c r="C3" s="49">
        <v>33000</v>
      </c>
      <c r="D3" s="38"/>
      <c r="E3" s="38"/>
      <c r="F3" s="38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38" t="s">
        <v>60</v>
      </c>
      <c r="C4" s="49">
        <v>0</v>
      </c>
      <c r="D4" s="38"/>
      <c r="E4" s="38"/>
      <c r="F4" s="38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38" t="s">
        <v>81</v>
      </c>
      <c r="C5" s="53">
        <f>C3+C4</f>
        <v>33000</v>
      </c>
      <c r="D5" s="54" t="s">
        <v>61</v>
      </c>
      <c r="E5" s="55">
        <f>ROUND(C5/10.764,0)</f>
        <v>3066</v>
      </c>
      <c r="F5" s="54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38" t="s">
        <v>82</v>
      </c>
      <c r="C6" s="49">
        <v>9350</v>
      </c>
      <c r="D6" s="38"/>
      <c r="E6" s="38"/>
      <c r="F6" s="38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38" t="s">
        <v>83</v>
      </c>
      <c r="C7" s="53">
        <f>C5-C6</f>
        <v>23650</v>
      </c>
      <c r="D7" s="38"/>
      <c r="E7" s="38"/>
      <c r="F7" s="38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38" t="s">
        <v>84</v>
      </c>
      <c r="C8" s="93"/>
      <c r="D8" s="94">
        <f>1-C8</f>
        <v>1</v>
      </c>
      <c r="E8" s="38"/>
      <c r="F8" s="38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6" t="s">
        <v>85</v>
      </c>
      <c r="D9" s="53">
        <f>ROUND(C7*D8,0)</f>
        <v>23650</v>
      </c>
      <c r="E9" s="38"/>
      <c r="F9" s="38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38" t="s">
        <v>86</v>
      </c>
      <c r="C10" s="53">
        <f>C6+D9</f>
        <v>33000</v>
      </c>
      <c r="D10" s="54" t="s">
        <v>61</v>
      </c>
      <c r="E10" s="55">
        <f>ROUND(C10/10.764,0)</f>
        <v>3066</v>
      </c>
      <c r="F10" s="54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7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4" t="s">
        <v>63</v>
      </c>
      <c r="C12" s="59">
        <v>2023</v>
      </c>
      <c r="E12" s="58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4" t="s">
        <v>64</v>
      </c>
      <c r="C13" s="59">
        <v>2021</v>
      </c>
      <c r="D13" s="58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4" t="s">
        <v>65</v>
      </c>
      <c r="C14" s="59">
        <f>C12-C13</f>
        <v>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4">
        <f>60-C14</f>
        <v>58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C16">
        <v>312</v>
      </c>
      <c r="E16" s="58"/>
      <c r="G16" s="82">
        <v>13</v>
      </c>
      <c r="H16" s="83">
        <v>13</v>
      </c>
      <c r="I16" s="84">
        <v>87</v>
      </c>
      <c r="J16" s="58"/>
      <c r="N16" s="82">
        <v>12</v>
      </c>
      <c r="O16" s="90">
        <v>15.5</v>
      </c>
      <c r="P16" s="84">
        <f t="shared" si="0"/>
        <v>84.5</v>
      </c>
    </row>
    <row r="17" spans="1:16" ht="15.75" thickBot="1">
      <c r="C17">
        <f>E10*359</f>
        <v>1100694</v>
      </c>
      <c r="G17" s="82">
        <v>14</v>
      </c>
      <c r="H17" s="83">
        <v>14</v>
      </c>
      <c r="I17" s="84">
        <v>86</v>
      </c>
      <c r="K17" s="58"/>
      <c r="L17" s="58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58"/>
      <c r="L18" s="58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38"/>
      <c r="C19" s="49"/>
      <c r="D19" s="38"/>
      <c r="E19" s="38"/>
      <c r="F19" s="38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38"/>
      <c r="C20" s="49"/>
      <c r="D20" s="38"/>
      <c r="E20" s="38"/>
      <c r="F20" s="38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38"/>
      <c r="C21" s="53"/>
      <c r="D21" s="54"/>
      <c r="E21" s="55"/>
      <c r="F21" s="54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38"/>
      <c r="C22" s="49"/>
      <c r="D22" s="38"/>
      <c r="E22" s="38"/>
      <c r="F22" s="38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38"/>
      <c r="C23" s="49"/>
      <c r="D23" s="38"/>
      <c r="E23" s="38"/>
      <c r="F23" s="38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6"/>
      <c r="C24" s="49"/>
      <c r="D24" s="38"/>
      <c r="E24" s="38"/>
      <c r="F24" s="38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38"/>
      <c r="C25" s="53"/>
      <c r="D25" s="54"/>
      <c r="E25" s="55"/>
      <c r="F25" s="54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38"/>
      <c r="B31" s="67"/>
      <c r="C31" s="38"/>
      <c r="D31" s="38"/>
      <c r="E31" s="38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38"/>
      <c r="B32" s="49"/>
      <c r="C32" s="38"/>
      <c r="D32" s="38"/>
      <c r="E32" s="38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38"/>
      <c r="B33" s="53"/>
      <c r="C33" s="54"/>
      <c r="D33" s="105"/>
      <c r="E33" s="54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38"/>
      <c r="B34" s="49"/>
      <c r="C34" s="38"/>
      <c r="D34" s="38"/>
      <c r="E34" s="38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38"/>
      <c r="B35" s="67"/>
      <c r="C35" s="38"/>
      <c r="D35" s="38"/>
      <c r="E35" s="38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6"/>
      <c r="B36" s="49"/>
      <c r="C36" s="38"/>
      <c r="D36" s="38"/>
      <c r="E36" s="38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38"/>
      <c r="B37" s="53"/>
      <c r="C37" s="54"/>
      <c r="D37" s="55"/>
      <c r="E37" s="54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2"/>
      <c r="L1" s="112"/>
      <c r="M1" s="112"/>
      <c r="N1" s="112"/>
      <c r="O1" s="112"/>
      <c r="P1" s="112"/>
      <c r="Q1" s="112"/>
      <c r="R1" s="112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3" spans="13:17">
      <c r="P33" s="51"/>
      <c r="Q33" s="51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10" workbookViewId="0">
      <selection activeCell="G14" sqref="G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1">
      <c r="A1" s="11"/>
      <c r="B1" s="12"/>
      <c r="C1" s="13"/>
    </row>
    <row r="2" spans="1:11">
      <c r="A2" s="14"/>
    </row>
    <row r="3" spans="1:11">
      <c r="A3" s="14" t="s">
        <v>13</v>
      </c>
      <c r="B3" s="16"/>
      <c r="C3" s="17">
        <v>5400</v>
      </c>
      <c r="D3" s="18" t="s">
        <v>97</v>
      </c>
    </row>
    <row r="4" spans="1:11" ht="30">
      <c r="A4" s="19" t="s">
        <v>14</v>
      </c>
      <c r="B4" s="16"/>
      <c r="C4" s="17">
        <v>2000</v>
      </c>
      <c r="D4" s="20"/>
    </row>
    <row r="5" spans="1:11" ht="16.5">
      <c r="A5" s="14" t="s">
        <v>15</v>
      </c>
      <c r="B5" s="16"/>
      <c r="C5" s="17">
        <f>C3-C4</f>
        <v>3400</v>
      </c>
      <c r="D5" s="20"/>
      <c r="H5" s="36"/>
    </row>
    <row r="6" spans="1:11">
      <c r="A6" s="14" t="s">
        <v>16</v>
      </c>
      <c r="B6" s="16"/>
      <c r="C6" s="17">
        <f>C4</f>
        <v>2000</v>
      </c>
      <c r="D6" s="20"/>
    </row>
    <row r="7" spans="1:11">
      <c r="A7" s="14" t="s">
        <v>17</v>
      </c>
      <c r="B7" s="21"/>
      <c r="C7" s="22">
        <v>0</v>
      </c>
      <c r="D7" s="22"/>
    </row>
    <row r="8" spans="1:11">
      <c r="A8" s="14" t="s">
        <v>18</v>
      </c>
      <c r="B8" s="21"/>
      <c r="C8" s="22">
        <f>C9-C7</f>
        <v>60</v>
      </c>
      <c r="D8" s="22"/>
    </row>
    <row r="9" spans="1:11">
      <c r="A9" s="14" t="s">
        <v>19</v>
      </c>
      <c r="B9" s="21"/>
      <c r="C9" s="22">
        <v>60</v>
      </c>
      <c r="D9" s="22"/>
    </row>
    <row r="10" spans="1:11" ht="30">
      <c r="A10" s="19" t="s">
        <v>20</v>
      </c>
      <c r="B10" s="21"/>
      <c r="C10" s="22">
        <f>90*C7/C9</f>
        <v>0</v>
      </c>
      <c r="D10" s="22"/>
    </row>
    <row r="11" spans="1:11">
      <c r="A11" s="14"/>
      <c r="B11" s="23"/>
      <c r="C11" s="24">
        <f>C10%</f>
        <v>0</v>
      </c>
      <c r="D11" s="24"/>
    </row>
    <row r="12" spans="1:11">
      <c r="A12" s="14" t="s">
        <v>21</v>
      </c>
      <c r="B12" s="16"/>
      <c r="C12" s="17">
        <f>C6*C11</f>
        <v>0</v>
      </c>
      <c r="D12" s="20"/>
    </row>
    <row r="13" spans="1:11">
      <c r="A13" s="14" t="s">
        <v>22</v>
      </c>
      <c r="B13" s="16"/>
      <c r="C13" s="17">
        <f>C6-C12</f>
        <v>2000</v>
      </c>
      <c r="D13" s="20"/>
    </row>
    <row r="14" spans="1:11">
      <c r="A14" s="14" t="s">
        <v>15</v>
      </c>
      <c r="B14" s="16"/>
      <c r="C14" s="17">
        <f>C5</f>
        <v>3400</v>
      </c>
      <c r="D14" s="20"/>
      <c r="K14">
        <v>288</v>
      </c>
    </row>
    <row r="15" spans="1:11">
      <c r="B15" s="16"/>
      <c r="C15" s="17"/>
      <c r="D15" s="20"/>
      <c r="I15" s="58"/>
      <c r="K15">
        <v>44</v>
      </c>
    </row>
    <row r="16" spans="1:11">
      <c r="A16" s="25" t="s">
        <v>23</v>
      </c>
      <c r="B16" s="26"/>
      <c r="C16" s="18">
        <f>C14+C13</f>
        <v>5400</v>
      </c>
      <c r="D16" s="18"/>
      <c r="E16" s="58"/>
      <c r="K16">
        <f>K15+K14</f>
        <v>332</v>
      </c>
    </row>
    <row r="17" spans="1:5">
      <c r="B17" s="21"/>
      <c r="C17" s="22"/>
      <c r="D17" s="22"/>
    </row>
    <row r="18" spans="1:5" ht="16.5">
      <c r="A18" s="25" t="s">
        <v>94</v>
      </c>
      <c r="B18" s="7"/>
      <c r="C18" s="71">
        <v>284</v>
      </c>
      <c r="D18" s="71"/>
      <c r="E18" s="72"/>
    </row>
    <row r="19" spans="1:5">
      <c r="A19" s="14"/>
      <c r="B19" s="6"/>
      <c r="C19" s="27">
        <f>C18*C16</f>
        <v>1533600</v>
      </c>
      <c r="D19" t="s">
        <v>68</v>
      </c>
      <c r="E19" s="27"/>
    </row>
    <row r="20" spans="1:5">
      <c r="A20" s="14"/>
      <c r="B20" s="58">
        <f>C20*90%</f>
        <v>1311228</v>
      </c>
      <c r="C20" s="28">
        <f>C19*95%</f>
        <v>1456920</v>
      </c>
      <c r="D20" t="s">
        <v>24</v>
      </c>
      <c r="E20" s="28"/>
    </row>
    <row r="21" spans="1:5">
      <c r="A21" s="14"/>
      <c r="C21" s="28">
        <f>C19*80%</f>
        <v>1226880</v>
      </c>
      <c r="D21" t="s">
        <v>25</v>
      </c>
      <c r="E21" s="28"/>
    </row>
    <row r="22" spans="1:5">
      <c r="A22" s="14"/>
    </row>
    <row r="23" spans="1:5">
      <c r="A23" s="29" t="s">
        <v>26</v>
      </c>
      <c r="B23" s="30"/>
      <c r="C23" s="31">
        <f>C4*C18</f>
        <v>568000</v>
      </c>
      <c r="D23" s="31">
        <f>D4*D18</f>
        <v>0</v>
      </c>
    </row>
    <row r="24" spans="1:5">
      <c r="A24" s="14" t="s">
        <v>27</v>
      </c>
    </row>
    <row r="25" spans="1:5">
      <c r="A25" s="32" t="s">
        <v>28</v>
      </c>
      <c r="B25" s="15"/>
      <c r="C25" s="28">
        <f>C19*0.025/12</f>
        <v>3195</v>
      </c>
      <c r="D25" s="28"/>
    </row>
    <row r="26" spans="1:5">
      <c r="C26" s="28"/>
      <c r="D26" s="28"/>
      <c r="E26" s="58"/>
    </row>
    <row r="27" spans="1:5">
      <c r="C27" s="28"/>
      <c r="D27" s="28"/>
    </row>
    <row r="28" spans="1:5">
      <c r="C28"/>
      <c r="D28"/>
    </row>
    <row r="29" spans="1:5">
      <c r="C29">
        <v>26.36</v>
      </c>
      <c r="D29" s="109">
        <f>C29*10.764</f>
        <v>283.73903999999999</v>
      </c>
      <c r="E29" s="109">
        <f>D29*1.1</f>
        <v>312.11294400000003</v>
      </c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1</v>
      </c>
      <c r="B2" s="4">
        <f t="shared" ref="B2:B5" si="1">Q2</f>
        <v>830</v>
      </c>
      <c r="C2" s="4">
        <f t="shared" ref="C2:C5" si="2">B2*1.2</f>
        <v>996</v>
      </c>
      <c r="D2" s="4">
        <f t="shared" ref="D2:D5" si="3">C2*1.2</f>
        <v>1195.2</v>
      </c>
      <c r="E2" s="5">
        <f t="shared" ref="E2:E5" si="4">R2</f>
        <v>4000000</v>
      </c>
      <c r="F2" s="63">
        <f t="shared" ref="F2:F5" si="5">ROUND((E2/B2),0)</f>
        <v>4819</v>
      </c>
      <c r="G2" s="63">
        <f t="shared" ref="G2:G5" si="6">ROUND((E2/C2),0)</f>
        <v>4016</v>
      </c>
      <c r="H2" s="63">
        <f t="shared" ref="H2:H5" si="7">ROUND((E2/D2),0)</f>
        <v>3347</v>
      </c>
      <c r="I2" s="63">
        <f t="shared" ref="I2:I5" si="8">T2</f>
        <v>0</v>
      </c>
      <c r="J2" s="63">
        <f t="shared" ref="J2:J5" si="9">U2</f>
        <v>0</v>
      </c>
      <c r="K2" s="64"/>
      <c r="L2" s="64"/>
      <c r="M2" s="64"/>
      <c r="N2" s="64">
        <v>1</v>
      </c>
      <c r="O2">
        <v>0</v>
      </c>
      <c r="P2">
        <f t="shared" ref="P2" si="10">O2/1.2</f>
        <v>0</v>
      </c>
      <c r="Q2">
        <v>830</v>
      </c>
      <c r="R2" s="2">
        <v>4000000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437.5</v>
      </c>
      <c r="C3" s="4">
        <f t="shared" si="2"/>
        <v>525</v>
      </c>
      <c r="D3" s="4">
        <f t="shared" si="3"/>
        <v>630</v>
      </c>
      <c r="E3" s="5">
        <f t="shared" si="4"/>
        <v>1500000</v>
      </c>
      <c r="F3" s="63">
        <f t="shared" si="5"/>
        <v>3429</v>
      </c>
      <c r="G3" s="63">
        <f t="shared" si="6"/>
        <v>2857</v>
      </c>
      <c r="H3" s="63">
        <f t="shared" si="7"/>
        <v>2381</v>
      </c>
      <c r="I3" s="63">
        <f t="shared" si="8"/>
        <v>0</v>
      </c>
      <c r="J3" s="63">
        <f t="shared" si="9"/>
        <v>0</v>
      </c>
      <c r="K3" s="64"/>
      <c r="L3" s="64"/>
      <c r="M3" s="64"/>
      <c r="N3" s="64">
        <v>2</v>
      </c>
      <c r="O3">
        <v>0</v>
      </c>
      <c r="P3">
        <v>525</v>
      </c>
      <c r="Q3">
        <f t="shared" ref="Q3:Q5" si="11">P3/1.2</f>
        <v>437.5</v>
      </c>
      <c r="R3" s="2">
        <v>1500000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653.33333333333337</v>
      </c>
      <c r="C4" s="4">
        <f t="shared" si="2"/>
        <v>784</v>
      </c>
      <c r="D4" s="4">
        <f t="shared" si="3"/>
        <v>940.8</v>
      </c>
      <c r="E4" s="5">
        <f t="shared" si="4"/>
        <v>2900000</v>
      </c>
      <c r="F4" s="63">
        <f t="shared" si="5"/>
        <v>4439</v>
      </c>
      <c r="G4" s="63">
        <f t="shared" si="6"/>
        <v>3699</v>
      </c>
      <c r="H4" s="63">
        <f t="shared" si="7"/>
        <v>3082</v>
      </c>
      <c r="I4" s="63">
        <f t="shared" si="8"/>
        <v>0</v>
      </c>
      <c r="J4" s="63">
        <f t="shared" si="9"/>
        <v>0</v>
      </c>
      <c r="K4" s="64"/>
      <c r="L4" s="64"/>
      <c r="M4" s="64"/>
      <c r="N4" s="64">
        <v>3</v>
      </c>
      <c r="O4">
        <v>0</v>
      </c>
      <c r="P4">
        <v>784</v>
      </c>
      <c r="Q4">
        <f t="shared" si="11"/>
        <v>653.33333333333337</v>
      </c>
      <c r="R4" s="2">
        <v>2900000</v>
      </c>
      <c r="S4" s="2"/>
      <c r="T4" s="2"/>
    </row>
    <row r="5" spans="1:35">
      <c r="A5" s="4">
        <f t="shared" si="0"/>
        <v>4</v>
      </c>
      <c r="B5" s="4">
        <f t="shared" si="1"/>
        <v>333.33333333333337</v>
      </c>
      <c r="C5" s="4">
        <f t="shared" si="2"/>
        <v>400.00000000000006</v>
      </c>
      <c r="D5" s="4">
        <f t="shared" si="3"/>
        <v>480.00000000000006</v>
      </c>
      <c r="E5" s="5">
        <f t="shared" si="4"/>
        <v>1700000</v>
      </c>
      <c r="F5" s="63">
        <f t="shared" si="5"/>
        <v>5100</v>
      </c>
      <c r="G5" s="63">
        <f t="shared" si="6"/>
        <v>4250</v>
      </c>
      <c r="H5" s="63">
        <f t="shared" si="7"/>
        <v>3542</v>
      </c>
      <c r="I5" s="63">
        <f t="shared" si="8"/>
        <v>0</v>
      </c>
      <c r="J5" s="63">
        <f t="shared" si="9"/>
        <v>0</v>
      </c>
      <c r="K5" s="64"/>
      <c r="L5" s="64"/>
      <c r="M5" s="64"/>
      <c r="N5" s="64">
        <v>4</v>
      </c>
      <c r="O5">
        <v>0</v>
      </c>
      <c r="P5">
        <v>400</v>
      </c>
      <c r="Q5">
        <f t="shared" si="11"/>
        <v>333.33333333333337</v>
      </c>
      <c r="R5" s="2">
        <v>1700000</v>
      </c>
      <c r="S5" s="2"/>
      <c r="T5" s="2"/>
    </row>
    <row r="6" spans="1:35">
      <c r="A6" s="4">
        <f t="shared" ref="A6:A16" si="12">N6</f>
        <v>0</v>
      </c>
      <c r="B6" s="4">
        <f t="shared" ref="B6:B16" si="13">Q6</f>
        <v>0</v>
      </c>
      <c r="C6" s="4">
        <f t="shared" ref="C6:C16" si="14">B6*1.2</f>
        <v>0</v>
      </c>
      <c r="D6" s="4">
        <f t="shared" ref="D6:D16" si="15">C6*1.2</f>
        <v>0</v>
      </c>
      <c r="E6" s="5">
        <f t="shared" ref="E6:E16" si="16">R6</f>
        <v>0</v>
      </c>
      <c r="F6" s="4" t="e">
        <f t="shared" ref="F6:F16" si="17">ROUND((E6/B6),0)</f>
        <v>#DIV/0!</v>
      </c>
      <c r="G6" s="4" t="e">
        <f t="shared" ref="G6:G16" si="18">ROUND((E6/C6),0)</f>
        <v>#DIV/0!</v>
      </c>
      <c r="H6" s="4" t="e">
        <f t="shared" ref="H6:H16" si="19">ROUND((E6/D6),0)</f>
        <v>#DIV/0!</v>
      </c>
      <c r="I6" s="4">
        <f t="shared" ref="I6:I16" si="20">T6</f>
        <v>0</v>
      </c>
      <c r="J6" s="4">
        <f t="shared" ref="J6:J16" si="21">U6</f>
        <v>0</v>
      </c>
      <c r="O6">
        <v>0</v>
      </c>
      <c r="P6">
        <f t="shared" ref="P6" si="22">O6/1.2</f>
        <v>0</v>
      </c>
      <c r="Q6">
        <f t="shared" ref="Q6:Q16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>
        <v>0</v>
      </c>
      <c r="P7">
        <f>O7/1.2</f>
        <v>0</v>
      </c>
      <c r="Q7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>
        <v>0</v>
      </c>
      <c r="P8">
        <f t="shared" ref="P8:P14" si="24">O8/1.2</f>
        <v>0</v>
      </c>
      <c r="Q8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f t="shared" si="24"/>
        <v>0</v>
      </c>
      <c r="Q9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>
        <v>0</v>
      </c>
      <c r="P10">
        <f t="shared" si="24"/>
        <v>0</v>
      </c>
      <c r="Q10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si="24"/>
        <v>0</v>
      </c>
      <c r="Q11">
        <f t="shared" si="23"/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si="24"/>
        <v>0</v>
      </c>
      <c r="Q12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si="24"/>
        <v>0</v>
      </c>
      <c r="Q13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si="24"/>
        <v>0</v>
      </c>
      <c r="Q14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3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O16">
        <v>0</v>
      </c>
      <c r="P16">
        <f>O16/1.2</f>
        <v>0</v>
      </c>
      <c r="Q16">
        <f t="shared" si="23"/>
        <v>0</v>
      </c>
      <c r="R16" s="2">
        <v>0</v>
      </c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>
        <v>0</v>
      </c>
      <c r="P19">
        <f>O19/1.2</f>
        <v>0</v>
      </c>
      <c r="Q19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0"/>
    </row>
    <row r="23" spans="1:19" s="10" customFormat="1" ht="16.5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94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70"/>
      <c r="D30"/>
      <c r="F30" s="62" t="s">
        <v>72</v>
      </c>
      <c r="G30" s="62"/>
    </row>
    <row r="31" spans="1:19" s="10" customFormat="1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/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R21" sqref="R2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J22"/>
  <sheetViews>
    <sheetView topLeftCell="A4" workbookViewId="0">
      <selection activeCell="N17" sqref="N17"/>
    </sheetView>
  </sheetViews>
  <sheetFormatPr defaultRowHeight="15"/>
  <sheetData>
    <row r="9" spans="7:10">
      <c r="G9" t="s">
        <v>98</v>
      </c>
      <c r="H9">
        <v>8.8000000000000007</v>
      </c>
      <c r="I9">
        <v>9.8000000000000007</v>
      </c>
      <c r="J9">
        <f>H9*I9</f>
        <v>86.240000000000009</v>
      </c>
    </row>
    <row r="10" spans="7:10">
      <c r="H10">
        <v>8.5</v>
      </c>
      <c r="I10">
        <v>9.1999999999999993</v>
      </c>
      <c r="J10">
        <f t="shared" ref="J10:J13" si="0">H10*I10</f>
        <v>78.199999999999989</v>
      </c>
    </row>
    <row r="11" spans="7:10">
      <c r="H11">
        <v>8.8000000000000007</v>
      </c>
      <c r="I11">
        <v>8.8000000000000007</v>
      </c>
      <c r="J11">
        <f t="shared" si="0"/>
        <v>77.440000000000012</v>
      </c>
    </row>
    <row r="12" spans="7:10">
      <c r="H12">
        <v>3.4</v>
      </c>
      <c r="I12">
        <v>4.9000000000000004</v>
      </c>
      <c r="J12">
        <f t="shared" si="0"/>
        <v>16.66</v>
      </c>
    </row>
    <row r="13" spans="7:10">
      <c r="H13">
        <v>6</v>
      </c>
      <c r="I13">
        <v>3.6</v>
      </c>
      <c r="J13">
        <f t="shared" si="0"/>
        <v>21.6</v>
      </c>
    </row>
    <row r="14" spans="7:10">
      <c r="G14" t="s">
        <v>99</v>
      </c>
      <c r="J14">
        <f>SUM(J9:J13)</f>
        <v>280.14000000000004</v>
      </c>
    </row>
    <row r="15" spans="7:10">
      <c r="G15" t="s">
        <v>99</v>
      </c>
      <c r="H15">
        <v>4</v>
      </c>
      <c r="I15">
        <v>2</v>
      </c>
      <c r="J15">
        <v>8</v>
      </c>
    </row>
    <row r="19" spans="8:10">
      <c r="H19">
        <v>8.8000000000000007</v>
      </c>
      <c r="I19">
        <v>5</v>
      </c>
      <c r="J19">
        <f>H19*I19</f>
        <v>44</v>
      </c>
    </row>
    <row r="22" spans="8:10">
      <c r="J22">
        <f>J14+J15+J19</f>
        <v>332.14000000000004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 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2024-10-24T09:44:14Z</dcterms:modified>
</cp:coreProperties>
</file>