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Prashant Dattatray Singdagikar\"/>
    </mc:Choice>
  </mc:AlternateContent>
  <xr:revisionPtr revIDLastSave="0" documentId="13_ncr:1_{EB1EFDDF-A5E3-4583-A8ED-D6D341DAC92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7" sheetId="19" r:id="rId7"/>
    <sheet name="Sheet6" sheetId="18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Q7" i="4"/>
  <c r="S7" i="4"/>
  <c r="Q6" i="4"/>
  <c r="S6" i="4"/>
  <c r="Q5" i="4"/>
  <c r="S5" i="4"/>
  <c r="Q4" i="4"/>
  <c r="S4" i="4"/>
  <c r="H22" i="4"/>
  <c r="H31" i="4"/>
  <c r="H20" i="4"/>
  <c r="I19" i="4"/>
  <c r="I18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<sst xmlns="http://schemas.openxmlformats.org/spreadsheetml/2006/main" count="31" uniqueCount="28">
  <si>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</si>
  <si>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</si>
  <si>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</si>
  <si>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</si>
  <si>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</si>
  <si>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</si>
  <si>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</si>
  <si>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</si>
  <si>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</si>
  <si>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</si>
  <si>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</si>
  <si>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</si>
  <si>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</si>
  <si>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.601 .6 th floor RM Alankara Heights plot no .126 sector no.R 4 Lying village Vadghar panvel</t>
  </si>
  <si>
    <t>ca</t>
  </si>
  <si>
    <t>bal, fb, encl. bal</t>
  </si>
  <si>
    <t>rate</t>
  </si>
  <si>
    <t>fmv</t>
  </si>
  <si>
    <t>agreemetn  - 10.10.24</t>
  </si>
  <si>
    <t>av</t>
  </si>
  <si>
    <t>sd</t>
  </si>
  <si>
    <t>rd</t>
  </si>
  <si>
    <t>mv</t>
  </si>
  <si>
    <t>sold out</t>
  </si>
  <si>
    <t>14.10.24</t>
  </si>
  <si>
    <t>10.10.24</t>
  </si>
  <si>
    <t>18.01.24</t>
  </si>
  <si>
    <t>18.04.24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</si>
</sst>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B98C4B-6123-4A73-B109-663A00B7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C387E-1706-4C71-ACFB-B3970D284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614E2-EF9D-44BB-B0AA-76398769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F8B60C-E726-47D8-93FB-41E06336B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9DF8A4-47DE-4018-B606-71C97F815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E758DE-82CE-4D35-BC98-7D0AAD1A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4B46F-D9AE-4B56-8353-1060D0D24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FAF03-5E1B-45D8-94E1-ABA2E5E7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8B07A-DB8C-498C-A667-39F26744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410</v>
      </c>
      <c r="C2" s="4">
        <f>B2*1.2</f>
        <v>492</v>
      </c>
      <c r="D2" s="4">
        <f t="shared" ref="D2:D13" si="2">C2*1.2</f>
        <v>590.4</v>
      </c>
      <c r="E2" s="5">
        <f t="shared" ref="E2:E13" si="3">R2</f>
        <v>3700000</v>
      </c>
      <c r="F2" s="10">
        <f t="shared" ref="F2:F13" si="4">ROUND((E2/B2),0)</f>
        <v>9024</v>
      </c>
      <c r="G2" s="10">
        <f t="shared" ref="G2:G13" si="5">ROUND((E2/C2),0)</f>
        <v>7520</v>
      </c>
      <c r="H2" s="10">
        <f t="shared" ref="H2:H13" si="6">ROUND((E2/D2),0)</f>
        <v>6267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 s="11">
        <v>410</v>
      </c>
      <c r="R2" s="16">
        <v>3700000</v>
      </c>
      <c r="S2" s="11" t="s">
        <v>23</v>
      </c>
      <c r="T2" s="8"/>
    </row>
    <row r="3" spans="1:20" x14ac:dyDescent="0.25">
      <c r="A3" s="4">
        <f t="shared" si="0"/>
        <v>0</v>
      </c>
      <c r="B3" s="4">
        <f t="shared" si="1"/>
        <v>371.52777777777783</v>
      </c>
      <c r="C3" s="4">
        <f t="shared" ref="C3:C15" si="9">B3*1.2</f>
        <v>445.83333333333337</v>
      </c>
      <c r="D3" s="4">
        <f t="shared" si="2"/>
        <v>535</v>
      </c>
      <c r="E3" s="5">
        <f t="shared" si="3"/>
        <v>3700000</v>
      </c>
      <c r="F3" s="10">
        <f t="shared" si="4"/>
        <v>9959</v>
      </c>
      <c r="G3" s="10">
        <f t="shared" si="5"/>
        <v>8299</v>
      </c>
      <c r="H3" s="10">
        <f t="shared" si="6"/>
        <v>6916</v>
      </c>
      <c r="I3" s="4" t="e">
        <f>#REF!</f>
        <v>#REF!</v>
      </c>
      <c r="J3" s="4">
        <f t="shared" si="7"/>
        <v>0</v>
      </c>
      <c r="O3">
        <v>535</v>
      </c>
      <c r="P3">
        <f t="shared" si="8"/>
        <v>445.83333333333337</v>
      </c>
      <c r="Q3">
        <f>P3/1.2</f>
        <v>371.52777777777783</v>
      </c>
      <c r="R3" s="2">
        <v>3700000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327.57004799999999</v>
      </c>
      <c r="C4" s="4">
        <f t="shared" si="9"/>
        <v>393.08405759999999</v>
      </c>
      <c r="D4" s="4">
        <f t="shared" si="2"/>
        <v>471.70086911999999</v>
      </c>
      <c r="E4" s="5">
        <f t="shared" si="3"/>
        <v>2000000</v>
      </c>
      <c r="F4" s="10">
        <f t="shared" si="4"/>
        <v>6106</v>
      </c>
      <c r="G4" s="10">
        <f t="shared" si="5"/>
        <v>5088</v>
      </c>
      <c r="H4" s="10">
        <f t="shared" si="6"/>
        <v>4240</v>
      </c>
      <c r="I4" s="4" t="e">
        <f>#REF!</f>
        <v>#REF!</v>
      </c>
      <c r="J4" s="4">
        <f t="shared" si="7"/>
        <v>30.431999999999999</v>
      </c>
      <c r="O4">
        <v>0</v>
      </c>
      <c r="P4">
        <f t="shared" si="8"/>
        <v>0</v>
      </c>
      <c r="Q4">
        <f>S4*10.764</f>
        <v>327.57004799999999</v>
      </c>
      <c r="R4" s="2">
        <v>2000000</v>
      </c>
      <c r="S4" s="8">
        <f>26.112+4.32</f>
        <v>30.431999999999999</v>
      </c>
      <c r="T4" s="8" t="s">
        <v>24</v>
      </c>
    </row>
    <row r="5" spans="1:20" x14ac:dyDescent="0.25">
      <c r="A5" s="4">
        <f t="shared" si="0"/>
        <v>0</v>
      </c>
      <c r="B5" s="4">
        <f t="shared" si="1"/>
        <v>334.32983999999999</v>
      </c>
      <c r="C5" s="4">
        <f t="shared" si="9"/>
        <v>401.195808</v>
      </c>
      <c r="D5" s="4">
        <f t="shared" si="2"/>
        <v>481.43496959999999</v>
      </c>
      <c r="E5" s="5">
        <f t="shared" si="3"/>
        <v>3400000</v>
      </c>
      <c r="F5" s="10">
        <f t="shared" si="4"/>
        <v>10170</v>
      </c>
      <c r="G5" s="10">
        <f t="shared" si="5"/>
        <v>8475</v>
      </c>
      <c r="H5" s="10">
        <f t="shared" si="6"/>
        <v>7062</v>
      </c>
      <c r="I5" s="4" t="e">
        <f>#REF!</f>
        <v>#REF!</v>
      </c>
      <c r="J5" s="4">
        <f t="shared" si="7"/>
        <v>31.060000000000002</v>
      </c>
      <c r="O5">
        <v>0</v>
      </c>
      <c r="P5">
        <f t="shared" si="8"/>
        <v>0</v>
      </c>
      <c r="Q5">
        <f>S5*10.764</f>
        <v>334.32983999999999</v>
      </c>
      <c r="R5" s="17">
        <v>3400000</v>
      </c>
      <c r="S5" s="8">
        <f>25.96+5.1</f>
        <v>31.060000000000002</v>
      </c>
      <c r="T5" s="8" t="s">
        <v>25</v>
      </c>
    </row>
    <row r="6" spans="1:20" x14ac:dyDescent="0.25">
      <c r="A6" s="4">
        <f t="shared" si="0"/>
        <v>0</v>
      </c>
      <c r="B6" s="4">
        <f t="shared" si="1"/>
        <v>327.57004799999999</v>
      </c>
      <c r="C6" s="4">
        <f t="shared" si="9"/>
        <v>393.08405759999999</v>
      </c>
      <c r="D6" s="4">
        <f t="shared" si="2"/>
        <v>471.70086911999999</v>
      </c>
      <c r="E6" s="5">
        <f t="shared" si="3"/>
        <v>3200000</v>
      </c>
      <c r="F6" s="10">
        <f t="shared" si="4"/>
        <v>9769</v>
      </c>
      <c r="G6" s="10">
        <f t="shared" si="5"/>
        <v>8141</v>
      </c>
      <c r="H6" s="10">
        <f t="shared" si="6"/>
        <v>6784</v>
      </c>
      <c r="I6" s="4" t="e">
        <f>#REF!</f>
        <v>#REF!</v>
      </c>
      <c r="J6" s="4">
        <f t="shared" si="7"/>
        <v>30.431999999999999</v>
      </c>
      <c r="O6">
        <v>0</v>
      </c>
      <c r="P6">
        <f t="shared" si="8"/>
        <v>0</v>
      </c>
      <c r="Q6">
        <f>S6*10.764</f>
        <v>327.57004799999999</v>
      </c>
      <c r="R6" s="2">
        <v>3200000</v>
      </c>
      <c r="S6" s="8">
        <f>26.112+4.32</f>
        <v>30.431999999999999</v>
      </c>
      <c r="T6" s="8" t="s">
        <v>26</v>
      </c>
    </row>
    <row r="7" spans="1:20" x14ac:dyDescent="0.25">
      <c r="A7" s="4">
        <f t="shared" si="0"/>
        <v>0</v>
      </c>
      <c r="B7" s="4">
        <f t="shared" si="1"/>
        <v>331.62807599999996</v>
      </c>
      <c r="C7" s="4">
        <f t="shared" si="9"/>
        <v>397.95369119999992</v>
      </c>
      <c r="D7" s="4">
        <f t="shared" si="2"/>
        <v>477.54442943999987</v>
      </c>
      <c r="E7" s="5">
        <f t="shared" si="3"/>
        <v>3342500</v>
      </c>
      <c r="F7" s="15">
        <f t="shared" si="4"/>
        <v>10079</v>
      </c>
      <c r="G7" s="10">
        <f t="shared" si="5"/>
        <v>8399</v>
      </c>
      <c r="H7" s="10">
        <f t="shared" si="6"/>
        <v>6999</v>
      </c>
      <c r="I7" s="4" t="e">
        <f>#REF!</f>
        <v>#REF!</v>
      </c>
      <c r="J7" s="4">
        <f t="shared" si="7"/>
        <v>30.809000000000001</v>
      </c>
      <c r="O7">
        <v>0</v>
      </c>
      <c r="P7">
        <f t="shared" si="8"/>
        <v>0</v>
      </c>
      <c r="Q7">
        <f>S7*10.764</f>
        <v>331.62807599999996</v>
      </c>
      <c r="R7" s="2">
        <v>3342500</v>
      </c>
      <c r="S7" s="8">
        <f>25.379+5.43</f>
        <v>30.809000000000001</v>
      </c>
      <c r="T7" s="8" t="s">
        <v>27</v>
      </c>
    </row>
    <row r="8" spans="1:20" x14ac:dyDescent="0.25">
      <c r="A8" s="4">
        <f t="shared" si="0"/>
        <v>0</v>
      </c>
      <c r="B8" s="4">
        <f t="shared" si="1"/>
        <v>377</v>
      </c>
      <c r="C8" s="4">
        <f t="shared" si="9"/>
        <v>452.4</v>
      </c>
      <c r="D8" s="4">
        <f t="shared" si="2"/>
        <v>542.88</v>
      </c>
      <c r="E8" s="5">
        <f t="shared" si="3"/>
        <v>3800000</v>
      </c>
      <c r="F8" s="15">
        <f t="shared" si="4"/>
        <v>10080</v>
      </c>
      <c r="G8" s="10">
        <f t="shared" si="5"/>
        <v>8400</v>
      </c>
      <c r="H8" s="10">
        <f t="shared" si="6"/>
        <v>7000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377</v>
      </c>
      <c r="R8" s="2">
        <v>3800000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213</v>
      </c>
      <c r="C9" s="4">
        <f t="shared" si="9"/>
        <v>255.6</v>
      </c>
      <c r="D9" s="4">
        <f t="shared" si="2"/>
        <v>306.71999999999997</v>
      </c>
      <c r="E9" s="5">
        <f t="shared" si="3"/>
        <v>3249000</v>
      </c>
      <c r="F9" s="10">
        <f t="shared" si="4"/>
        <v>15254</v>
      </c>
      <c r="G9" s="10">
        <f t="shared" si="5"/>
        <v>12711</v>
      </c>
      <c r="H9" s="10">
        <f t="shared" si="6"/>
        <v>10593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213</v>
      </c>
      <c r="R9" s="2">
        <v>3249000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281</v>
      </c>
      <c r="C10" s="4">
        <f t="shared" si="9"/>
        <v>337.2</v>
      </c>
      <c r="D10" s="4">
        <f t="shared" si="2"/>
        <v>404.64</v>
      </c>
      <c r="E10" s="5">
        <f t="shared" si="3"/>
        <v>4197000</v>
      </c>
      <c r="F10" s="10">
        <f t="shared" si="4"/>
        <v>14936</v>
      </c>
      <c r="G10" s="10">
        <f t="shared" si="5"/>
        <v>12447</v>
      </c>
      <c r="H10" s="10">
        <f t="shared" si="6"/>
        <v>10372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281</v>
      </c>
      <c r="R10" s="2">
        <v>4197000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280</v>
      </c>
      <c r="C11" s="4">
        <f t="shared" si="9"/>
        <v>336</v>
      </c>
      <c r="D11" s="4">
        <f t="shared" si="2"/>
        <v>403.2</v>
      </c>
      <c r="E11" s="5">
        <f t="shared" si="3"/>
        <v>4000000</v>
      </c>
      <c r="F11" s="15">
        <f t="shared" si="4"/>
        <v>14286</v>
      </c>
      <c r="G11" s="10">
        <f t="shared" si="5"/>
        <v>11905</v>
      </c>
      <c r="H11" s="10">
        <f t="shared" si="6"/>
        <v>9921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280</v>
      </c>
      <c r="R11" s="2">
        <v>4000000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2: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225</v>
      </c>
      <c r="I18">
        <f>20.91*10.764</f>
        <v>225.07523999999998</v>
      </c>
    </row>
    <row r="19" spans="7:24" x14ac:dyDescent="0.25">
      <c r="G19" t="s">
        <v>15</v>
      </c>
      <c r="H19">
        <v>59</v>
      </c>
      <c r="I19">
        <f>5.482*10.764</f>
        <v>59.008248000000002</v>
      </c>
    </row>
    <row r="20" spans="7:24" x14ac:dyDescent="0.25">
      <c r="H20">
        <f>H19+H18</f>
        <v>284</v>
      </c>
    </row>
    <row r="21" spans="7:24" x14ac:dyDescent="0.25">
      <c r="G21" t="s">
        <v>16</v>
      </c>
      <c r="H21">
        <v>10500</v>
      </c>
    </row>
    <row r="22" spans="7:24" x14ac:dyDescent="0.25">
      <c r="G22" s="6" t="s">
        <v>17</v>
      </c>
      <c r="H22" s="6">
        <f>H21*H20</f>
        <v>2982000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v>3350000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H29">
        <v>201000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21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SUM(H28:H30)</f>
        <v>3581000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22</v>
      </c>
      <c r="H32">
        <v>1477413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Sheet7</vt:lpstr>
      <vt:lpstr>Sheet6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2024-10-25T04:40:43Z</dcterms:modified>
</cp:coreProperties>
</file>