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4CDCCC8-FDA9-4168-B67C-D2C56D737B6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  <c r="A32" i="1" l="1"/>
  <c r="G29" i="1"/>
  <c r="C29" i="1"/>
  <c r="C28" i="1"/>
  <c r="B20" i="1"/>
  <c r="E7" i="1"/>
  <c r="F29" i="1" l="1"/>
  <c r="C35" i="1"/>
  <c r="C34" i="1"/>
  <c r="H17" i="1" l="1"/>
  <c r="H30" i="1" l="1"/>
  <c r="H28" i="1"/>
  <c r="C27" i="1"/>
  <c r="E9" i="1" l="1"/>
  <c r="F9" i="1" s="1"/>
  <c r="O14" i="1" l="1"/>
  <c r="C33" i="1" l="1"/>
  <c r="C32" i="1"/>
  <c r="B10" i="1"/>
  <c r="B11" i="1" s="1"/>
  <c r="B8" i="1"/>
  <c r="B6" i="1"/>
  <c r="B5" i="1"/>
  <c r="B14" i="1" s="1"/>
  <c r="B12" i="1" l="1"/>
  <c r="B13" i="1" s="1"/>
  <c r="B15" i="1" s="1"/>
  <c r="E35" i="1" l="1"/>
  <c r="E34" i="1"/>
  <c r="E33" i="1"/>
  <c r="E32" i="1"/>
  <c r="B17" i="1"/>
  <c r="B18" i="1" s="1"/>
  <c r="B19" i="1" l="1"/>
  <c r="E36" i="1" s="1"/>
  <c r="B21" i="1"/>
  <c r="F27" i="1"/>
  <c r="F28" i="1" l="1"/>
  <c r="G28" i="1"/>
  <c r="I28" i="1" l="1"/>
  <c r="H27" i="1" l="1"/>
  <c r="G4" i="1" l="1"/>
  <c r="G27" i="1"/>
  <c r="I27" i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<sst xmlns="http://schemas.openxmlformats.org/spreadsheetml/2006/main" count="29" uniqueCount="27">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</sst>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5" fillId="2" borderId="1" xfId="0" applyFont="1" applyFill="1" applyBorder="1"/>
    <xf numFmtId="0" fontId="0" fillId="2" borderId="1" xfId="0" applyFont="1" applyFill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182191</xdr:colOff>
      <xdr:row>38</xdr:row>
      <xdr:rowOff>105800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3A049C-EF51-4893-97F2-24DECC0C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716591" cy="73448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33</xdr:col>
      <xdr:colOff>86928</xdr:colOff>
      <xdr:row>37</xdr:row>
      <xdr:rowOff>172458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26314A-169F-4156-B739-1F2BD3502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8621328" cy="7220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58349</xdr:colOff>
      <xdr:row>41</xdr:row>
      <xdr:rowOff>143985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EB9F2-5251-4E87-B483-5FDE3B1D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592749" cy="795448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36</xdr:col>
      <xdr:colOff>344224</xdr:colOff>
      <xdr:row>38</xdr:row>
      <xdr:rowOff>67695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A00B29-5B0B-4029-A425-4FDE3359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01600" y="0"/>
          <a:ext cx="9488224" cy="730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4" zoomScaleNormal="100" workbookViewId="0">
      <selection activeCell="E17" sqref="E17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21500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3000</v>
      </c>
      <c r="C4" s="17"/>
      <c r="D4" s="17"/>
      <c r="E4">
        <v>2025</v>
      </c>
      <c r="F4" s="3">
        <v>2024</v>
      </c>
      <c r="G4" s="4">
        <f>F4-E4</f>
        <v>-1</v>
      </c>
      <c r="L4" s="24"/>
    </row>
    <row r="5" spans="1:17" ht="16.5" x14ac:dyDescent="0.3">
      <c r="A5" s="16" t="s">
        <v>2</v>
      </c>
      <c r="B5" s="25">
        <f>B3-B4</f>
        <v>18500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3000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/>
      <c r="D7" s="20"/>
      <c r="E7">
        <f>34.01*10.764</f>
        <v>366.08363999999995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/>
      <c r="D8" s="20"/>
      <c r="E8">
        <v>0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>
        <f>SUM(E7:E8)</f>
        <v>366.08363999999995</v>
      </c>
      <c r="F9" s="29">
        <f>E9*1.1</f>
        <v>402.692004</v>
      </c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3"/>
      <c r="D11" s="33"/>
      <c r="E11" s="44"/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3000</v>
      </c>
      <c r="C13" s="21"/>
      <c r="D13" s="21"/>
      <c r="E13" s="10"/>
      <c r="F13" s="10"/>
      <c r="K13" s="13"/>
      <c r="L13" s="55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18500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21500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366</v>
      </c>
      <c r="C16" s="34"/>
      <c r="D16" s="16"/>
      <c r="E16" s="8"/>
      <c r="F16" s="8"/>
      <c r="H16">
        <v>7878000</v>
      </c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7869000</v>
      </c>
      <c r="C17" s="23"/>
      <c r="D17" s="50"/>
      <c r="E17" s="46"/>
      <c r="F17" s="46"/>
      <c r="H17">
        <f>H16*0.9</f>
        <v>7090200</v>
      </c>
      <c r="I17" s="5"/>
      <c r="J17" s="32"/>
      <c r="K17" s="5"/>
      <c r="L17" s="6"/>
      <c r="N17" s="6"/>
    </row>
    <row r="18" spans="1:14" ht="16.5" x14ac:dyDescent="0.3">
      <c r="A18" s="34" t="s">
        <v>26</v>
      </c>
      <c r="B18" s="23">
        <f>B17*0.98</f>
        <v>7711620</v>
      </c>
      <c r="C18" s="23"/>
      <c r="D18" s="50"/>
      <c r="E18" s="46"/>
      <c r="F18" s="46"/>
      <c r="I18" s="5"/>
      <c r="J18" s="32"/>
      <c r="K18" s="5"/>
      <c r="L18" s="6"/>
      <c r="N18" s="6"/>
    </row>
    <row r="19" spans="1:14" s="41" customFormat="1" ht="16.5" x14ac:dyDescent="0.3">
      <c r="A19" s="42" t="s">
        <v>24</v>
      </c>
      <c r="B19" s="37">
        <f>B17*0.8</f>
        <v>6295200</v>
      </c>
      <c r="C19" s="37"/>
      <c r="D19" s="43"/>
      <c r="E19" s="45"/>
      <c r="F19" s="45"/>
      <c r="I19" s="38"/>
      <c r="J19" s="39"/>
      <c r="K19" s="38"/>
      <c r="L19" s="40"/>
      <c r="N19" s="40"/>
    </row>
    <row r="20" spans="1:14" s="41" customFormat="1" ht="16.5" x14ac:dyDescent="0.3">
      <c r="A20" s="42" t="s">
        <v>12</v>
      </c>
      <c r="B20" s="37">
        <f>403*B4</f>
        <v>1209000</v>
      </c>
      <c r="C20" s="43"/>
      <c r="D20" s="43"/>
      <c r="E20" s="45"/>
      <c r="F20" s="45"/>
      <c r="I20" s="40"/>
      <c r="J20" s="38"/>
    </row>
    <row r="21" spans="1:14" ht="16.5" x14ac:dyDescent="0.3">
      <c r="A21" s="22" t="s">
        <v>16</v>
      </c>
      <c r="B21" s="23">
        <f>B17*0.03/12</f>
        <v>19672.5</v>
      </c>
      <c r="C21" s="23"/>
      <c r="D21" s="50"/>
      <c r="E21" s="46"/>
      <c r="F21" s="46"/>
      <c r="I21" s="6"/>
      <c r="J21" s="5"/>
    </row>
    <row r="22" spans="1:14" x14ac:dyDescent="0.25">
      <c r="A22" s="30"/>
      <c r="B22" s="47"/>
      <c r="C22" s="30"/>
      <c r="D22" s="30"/>
      <c r="E22" s="49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366</v>
      </c>
      <c r="C27" s="8">
        <f>B27*1.1</f>
        <v>402.6</v>
      </c>
      <c r="D27" s="8"/>
      <c r="E27" s="8">
        <v>7800000</v>
      </c>
      <c r="F27" s="10">
        <f t="shared" ref="F27:F30" si="0">E27/B27</f>
        <v>21311.475409836065</v>
      </c>
      <c r="G27" s="10">
        <f>E27/C27</f>
        <v>19374.068554396421</v>
      </c>
      <c r="H27" s="10" t="e">
        <f>E27/#REF!</f>
        <v>#REF!</v>
      </c>
      <c r="I27" s="8">
        <f>C27/B27</f>
        <v>1.1000000000000001</v>
      </c>
      <c r="J27" s="15"/>
    </row>
    <row r="28" spans="1:14" ht="17.25" x14ac:dyDescent="0.3">
      <c r="B28" s="9">
        <v>366</v>
      </c>
      <c r="C28" s="8">
        <f>B28*1.1</f>
        <v>402.6</v>
      </c>
      <c r="D28" s="8"/>
      <c r="E28" s="8">
        <v>8100000</v>
      </c>
      <c r="F28" s="10">
        <f t="shared" si="0"/>
        <v>22131.147540983606</v>
      </c>
      <c r="G28" s="10">
        <f>E28/C28</f>
        <v>20119.225037257824</v>
      </c>
      <c r="H28" s="10" t="e">
        <f>E28/D28</f>
        <v>#DIV/0!</v>
      </c>
      <c r="I28" s="8">
        <f>C28/B28</f>
        <v>1.1000000000000001</v>
      </c>
      <c r="J28" s="15"/>
    </row>
    <row r="29" spans="1:14" ht="17.25" x14ac:dyDescent="0.3">
      <c r="B29" s="9">
        <v>366</v>
      </c>
      <c r="C29" s="8">
        <f>B29*1.1</f>
        <v>402.6</v>
      </c>
      <c r="D29" s="8"/>
      <c r="E29" s="8">
        <v>7600000</v>
      </c>
      <c r="F29" s="10">
        <f t="shared" si="0"/>
        <v>20765.02732240437</v>
      </c>
      <c r="G29" s="10">
        <f>E29/C29</f>
        <v>18877.297565822155</v>
      </c>
      <c r="H29" s="10"/>
      <c r="I29" s="8"/>
      <c r="J29" s="15"/>
    </row>
    <row r="30" spans="1:14" x14ac:dyDescent="0.25">
      <c r="B30" s="9"/>
      <c r="C30" s="8"/>
      <c r="D30" s="8"/>
      <c r="E30" s="10"/>
      <c r="F30" s="10"/>
      <c r="G30" s="10"/>
      <c r="H30" s="10" t="e">
        <f>E30/D30</f>
        <v>#DIV/0!</v>
      </c>
      <c r="I30" s="8"/>
    </row>
    <row r="32" spans="1:14" ht="15.75" x14ac:dyDescent="0.25">
      <c r="A32" s="53">
        <f>38*10.764</f>
        <v>409.03199999999998</v>
      </c>
      <c r="B32" s="54">
        <v>7515036</v>
      </c>
      <c r="C32" s="51">
        <f t="shared" ref="C32:C35" si="1">B32/A32</f>
        <v>18372.733673649007</v>
      </c>
      <c r="D32" s="51"/>
      <c r="E32" s="52">
        <f>B15/C32</f>
        <v>1.1702123582641519</v>
      </c>
      <c r="F32" s="51"/>
      <c r="G32" s="51"/>
      <c r="I32" s="6"/>
    </row>
    <row r="33" spans="1:9" ht="15.75" x14ac:dyDescent="0.25">
      <c r="A33" s="53">
        <f>37*10.764</f>
        <v>398.26799999999997</v>
      </c>
      <c r="B33" s="54">
        <v>6709364</v>
      </c>
      <c r="C33" s="51">
        <f t="shared" si="1"/>
        <v>16846.354715919933</v>
      </c>
      <c r="D33" s="51"/>
      <c r="E33" s="52">
        <f>B15/C33</f>
        <v>1.2762404901567421</v>
      </c>
      <c r="F33" s="51"/>
      <c r="G33" s="51"/>
      <c r="I33" s="6"/>
    </row>
    <row r="34" spans="1:9" ht="15.75" x14ac:dyDescent="0.25">
      <c r="A34" s="27"/>
      <c r="C34" s="51" t="e">
        <f t="shared" si="1"/>
        <v>#DIV/0!</v>
      </c>
      <c r="E34" s="52" t="e">
        <f>B15/C34</f>
        <v>#DIV/0!</v>
      </c>
      <c r="I34" s="6"/>
    </row>
    <row r="35" spans="1:9" ht="15.75" x14ac:dyDescent="0.25">
      <c r="A35" s="27"/>
      <c r="C35" s="51" t="e">
        <f t="shared" si="1"/>
        <v>#DIV/0!</v>
      </c>
      <c r="E35" s="52" t="e">
        <f>B15/C35</f>
        <v>#DIV/0!</v>
      </c>
    </row>
    <row r="36" spans="1:9" x14ac:dyDescent="0.25">
      <c r="E36" s="52" t="e">
        <f>B19/C36</f>
        <v>#DIV/0!</v>
      </c>
    </row>
    <row r="55" spans="3:5" x14ac:dyDescent="0.25">
      <c r="C55" s="6"/>
      <c r="D55" s="6"/>
      <c r="E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1" workbookViewId="0">
      <selection activeCell="V1" sqref="V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2024-10-24T10:52:06Z</dcterms:modified>
</cp:coreProperties>
</file>