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October 2024\MANISHA DAYASHANKAR MISHRA  - CBI\"/>
    </mc:Choice>
  </mc:AlternateContent>
  <xr:revisionPtr revIDLastSave="0" documentId="13_ncr:1_{BD5646FC-AA8F-4648-8D03-7BBD54131BE8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T14" i="20" l="1"/>
  <c r="T12" i="23"/>
  <c r="V13" i="22"/>
  <c r="S12" i="21"/>
  <c r="F35" i="4"/>
  <c r="W31" i="4" l="1"/>
  <c r="P9" i="4" l="1"/>
  <c r="B9" i="4" s="1"/>
  <c r="C9" i="4" s="1"/>
  <c r="D9" i="4" s="1"/>
  <c r="J9" i="4"/>
  <c r="I9" i="4"/>
  <c r="E9" i="4"/>
  <c r="A9" i="4"/>
  <c r="Q8" i="4"/>
  <c r="B8" i="4" s="1"/>
  <c r="C8" i="4" s="1"/>
  <c r="D8" i="4" s="1"/>
  <c r="J8" i="4"/>
  <c r="I8" i="4"/>
  <c r="E8" i="4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Q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9" i="4" l="1"/>
  <c r="H8" i="4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<sst xmlns="http://schemas.openxmlformats.org/spreadsheetml/2006/main" count="49" uniqueCount="43">
  <si>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</si>
  <si>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</si>
  <si>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</si>
  <si>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</si>
  <si>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</si>
  <si>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</si>
  <si>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</si>
  <si>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</si>
  <si>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</si>
  <si>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</si>
  <si>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</si>
  <si>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</si>
  <si>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</si>
  <si>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</si>
  <si>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</si>
  <si>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</si>
  <si>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</si>
  <si>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</si>
  <si>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</si>
  <si>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</si>
  <si>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</si>
  <si>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</si>
  <si>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</si>
  <si>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</si>
  <si>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</si>
  <si>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</si>
  <si>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</si>
  <si>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</si>
  <si>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</si>
  <si>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</si>
  <si>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</si>
  <si>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</si>
  <si>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</si>
  <si>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</si>
  <si>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</si>
  <si>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</si>
  <si>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</si>
  <si>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</si>
  <si>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</si>
  <si>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</si>
  <si>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Central Bank of India ( Virar East Branch ) - MS MANISHA DAYASHANKAR MISHRA AND MR ASHISH KUMAR PANDEY</t>
  </si>
  <si>
    <t>Agree CA</t>
  </si>
  <si>
    <t>As per 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</si>
</sst>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220297</xdr:colOff>
      <xdr:row>33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071651-F310-425B-8EB8-3C20AF7F7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54697" cy="602064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</xdr:row>
      <xdr:rowOff>0</xdr:rowOff>
    </xdr:from>
    <xdr:to>
      <xdr:col>17</xdr:col>
      <xdr:colOff>172665</xdr:colOff>
      <xdr:row>33</xdr:row>
      <xdr:rowOff>57982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CC5799-8F4A-4472-B463-F0A3BE213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381000"/>
          <a:ext cx="8707065" cy="596348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16</xdr:col>
      <xdr:colOff>210770</xdr:colOff>
      <xdr:row>38</xdr:row>
      <xdr:rowOff>115326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FE7FAA-1C72-4BDD-A2ED-EC10CE057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0"/>
          <a:ext cx="8745170" cy="73543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115507</xdr:colOff>
      <xdr:row>43</xdr:row>
      <xdr:rowOff>153405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7BFD61-8E28-488F-8762-ABE5B0C92C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649907" cy="720190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306034</xdr:colOff>
      <xdr:row>36</xdr:row>
      <xdr:rowOff>172405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9704A4-FF55-4A80-B77F-8DC567F2B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40434" cy="683990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277455</xdr:colOff>
      <xdr:row>39</xdr:row>
      <xdr:rowOff>58122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2DE719-5AB8-486D-A2D1-178C268B2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11855" cy="696374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11</xdr:col>
      <xdr:colOff>543937</xdr:colOff>
      <xdr:row>50</xdr:row>
      <xdr:rowOff>153565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5F6023-FFCB-4FFA-9686-E76FCCCEA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7249537" cy="834506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105981</xdr:colOff>
      <xdr:row>36</xdr:row>
      <xdr:rowOff>115273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1C1B4B-075A-4FD8-8255-C4FC55A7C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640381" cy="697327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0</xdr:rowOff>
    </xdr:from>
    <xdr:to>
      <xdr:col>18</xdr:col>
      <xdr:colOff>182191</xdr:colOff>
      <xdr:row>36</xdr:row>
      <xdr:rowOff>115273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D38CB60-32F3-4F97-BA86-698DBDC23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0"/>
          <a:ext cx="8716591" cy="697327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229823</xdr:colOff>
      <xdr:row>37</xdr:row>
      <xdr:rowOff>39063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70FBE6-9AAC-480E-98D1-FBA390652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64223" cy="689706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134560</xdr:colOff>
      <xdr:row>38</xdr:row>
      <xdr:rowOff>10510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D53BEE-4D76-4795-8ED6-58A6C8ECE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68960" cy="70590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9" zoomScaleNormal="100" workbookViewId="0">
      <selection activeCell="U43" sqref="U4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5" t="s">
        <v>36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457</v>
      </c>
      <c r="C3" s="4">
        <f>B3*1.2</f>
        <v>548.4</v>
      </c>
      <c r="D3" s="4">
        <f t="shared" ref="D3:D14" si="2">C3*1.2</f>
        <v>658.07999999999993</v>
      </c>
      <c r="E3" s="5">
        <f t="shared" ref="E3:E14" si="3">R3</f>
        <v>6000000</v>
      </c>
      <c r="F3" s="9">
        <f t="shared" ref="F3:F14" si="4">ROUND((E3/B3),0)</f>
        <v>13129</v>
      </c>
      <c r="G3" s="9">
        <f t="shared" ref="G3:G14" si="5">ROUND((E3/C3),0)</f>
        <v>10941</v>
      </c>
      <c r="H3" s="9">
        <f t="shared" ref="H3:H14" si="6">ROUND((E3/D3),0)</f>
        <v>9117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457</v>
      </c>
      <c r="R3" s="2">
        <v>6000000</v>
      </c>
    </row>
    <row r="4" spans="1:20" x14ac:dyDescent="0.25">
      <c r="A4" s="4">
        <f t="shared" ref="A4:A9" si="9">N4</f>
        <v>0</v>
      </c>
      <c r="B4" s="4">
        <f t="shared" ref="B4:B9" si="10">Q4</f>
        <v>675</v>
      </c>
      <c r="C4" s="4">
        <f t="shared" ref="C4:C9" si="11">B4*1.2</f>
        <v>810</v>
      </c>
      <c r="D4" s="4">
        <f t="shared" ref="D4:D9" si="12">C4*1.2</f>
        <v>972</v>
      </c>
      <c r="E4" s="5">
        <f t="shared" ref="E4:E9" si="13">R4</f>
        <v>17456756</v>
      </c>
      <c r="F4" s="9">
        <f t="shared" ref="F4:F9" si="14">ROUND((E4/B4),0)</f>
        <v>25862</v>
      </c>
      <c r="G4" s="9">
        <f t="shared" ref="G4:G9" si="15">ROUND((E4/C4),0)</f>
        <v>21552</v>
      </c>
      <c r="H4" s="9">
        <f t="shared" ref="H4:H9" si="16">ROUND((E4/D4),0)</f>
        <v>17960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675</v>
      </c>
      <c r="R4" s="2">
        <v>17456756</v>
      </c>
    </row>
    <row r="5" spans="1:20" x14ac:dyDescent="0.25">
      <c r="A5" s="4">
        <f t="shared" si="9"/>
        <v>0</v>
      </c>
      <c r="B5" s="4">
        <f t="shared" si="10"/>
        <v>677</v>
      </c>
      <c r="C5" s="4">
        <f t="shared" si="11"/>
        <v>812.4</v>
      </c>
      <c r="D5" s="4">
        <f t="shared" si="12"/>
        <v>974.87999999999988</v>
      </c>
      <c r="E5" s="5">
        <f t="shared" si="13"/>
        <v>12524500</v>
      </c>
      <c r="F5" s="9">
        <f t="shared" si="14"/>
        <v>18500</v>
      </c>
      <c r="G5" s="9">
        <f t="shared" si="15"/>
        <v>15417</v>
      </c>
      <c r="H5" s="9">
        <f t="shared" si="16"/>
        <v>12847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677</v>
      </c>
      <c r="R5" s="2">
        <v>12524500</v>
      </c>
    </row>
    <row r="6" spans="1:20" s="43" customFormat="1" x14ac:dyDescent="0.25">
      <c r="A6" s="41">
        <f t="shared" si="9"/>
        <v>0</v>
      </c>
      <c r="B6" s="41">
        <f t="shared" si="10"/>
        <v>675</v>
      </c>
      <c r="C6" s="41">
        <f t="shared" si="11"/>
        <v>810</v>
      </c>
      <c r="D6" s="41">
        <f t="shared" si="12"/>
        <v>972</v>
      </c>
      <c r="E6" s="42">
        <f t="shared" si="13"/>
        <v>14236902</v>
      </c>
      <c r="F6" s="41">
        <f t="shared" si="14"/>
        <v>21092</v>
      </c>
      <c r="G6" s="41">
        <f t="shared" si="15"/>
        <v>17576</v>
      </c>
      <c r="H6" s="41">
        <f t="shared" si="16"/>
        <v>14647</v>
      </c>
      <c r="I6" s="41" t="e">
        <f>#REF!</f>
        <v>#REF!</v>
      </c>
      <c r="J6" s="41">
        <f t="shared" si="17"/>
        <v>0</v>
      </c>
      <c r="O6" s="43">
        <v>0</v>
      </c>
      <c r="P6" s="43">
        <f t="shared" si="18"/>
        <v>0</v>
      </c>
      <c r="Q6" s="43">
        <v>675</v>
      </c>
      <c r="R6" s="44">
        <v>14236902</v>
      </c>
    </row>
    <row r="7" spans="1:20" x14ac:dyDescent="0.25">
      <c r="A7" s="4">
        <f t="shared" si="9"/>
        <v>0</v>
      </c>
      <c r="B7" s="4">
        <f t="shared" si="10"/>
        <v>540.83333333333337</v>
      </c>
      <c r="C7" s="4">
        <f t="shared" si="11"/>
        <v>649</v>
      </c>
      <c r="D7" s="4">
        <f t="shared" si="12"/>
        <v>778.8</v>
      </c>
      <c r="E7" s="5">
        <f t="shared" si="13"/>
        <v>9000000</v>
      </c>
      <c r="F7" s="9">
        <f t="shared" si="14"/>
        <v>16641</v>
      </c>
      <c r="G7" s="9">
        <f t="shared" si="15"/>
        <v>13867</v>
      </c>
      <c r="H7" s="9">
        <f t="shared" si="16"/>
        <v>11556</v>
      </c>
      <c r="I7" s="4" t="e">
        <f>#REF!</f>
        <v>#REF!</v>
      </c>
      <c r="J7" s="4">
        <f t="shared" si="17"/>
        <v>0</v>
      </c>
      <c r="O7">
        <v>0</v>
      </c>
      <c r="P7">
        <v>649</v>
      </c>
      <c r="Q7">
        <f t="shared" ref="Q7:Q8" si="19">P7/1.2</f>
        <v>540.83333333333337</v>
      </c>
      <c r="R7" s="2">
        <v>9000000</v>
      </c>
    </row>
    <row r="8" spans="1:20" x14ac:dyDescent="0.25">
      <c r="A8" s="4">
        <f t="shared" si="9"/>
        <v>0</v>
      </c>
      <c r="B8" s="4">
        <f t="shared" si="10"/>
        <v>590</v>
      </c>
      <c r="C8" s="4">
        <f t="shared" si="11"/>
        <v>708</v>
      </c>
      <c r="D8" s="4">
        <f t="shared" si="12"/>
        <v>849.6</v>
      </c>
      <c r="E8" s="5">
        <f t="shared" si="13"/>
        <v>9400000</v>
      </c>
      <c r="F8" s="9">
        <f t="shared" si="14"/>
        <v>15932</v>
      </c>
      <c r="G8" s="9">
        <f t="shared" si="15"/>
        <v>13277</v>
      </c>
      <c r="H8" s="9">
        <f t="shared" si="16"/>
        <v>11064</v>
      </c>
      <c r="I8" s="4" t="e">
        <f>#REF!</f>
        <v>#REF!</v>
      </c>
      <c r="J8" s="4">
        <f t="shared" si="17"/>
        <v>0</v>
      </c>
      <c r="O8">
        <v>0</v>
      </c>
      <c r="P8">
        <v>708</v>
      </c>
      <c r="Q8">
        <f t="shared" si="19"/>
        <v>590</v>
      </c>
      <c r="R8" s="2">
        <v>9400000</v>
      </c>
    </row>
    <row r="9" spans="1:20" s="43" customFormat="1" x14ac:dyDescent="0.25">
      <c r="A9" s="41">
        <f t="shared" si="9"/>
        <v>0</v>
      </c>
      <c r="B9" s="41">
        <f t="shared" si="10"/>
        <v>675</v>
      </c>
      <c r="C9" s="41">
        <f t="shared" si="11"/>
        <v>810</v>
      </c>
      <c r="D9" s="41">
        <f t="shared" si="12"/>
        <v>972</v>
      </c>
      <c r="E9" s="42">
        <f t="shared" si="13"/>
        <v>14141429</v>
      </c>
      <c r="F9" s="41">
        <f t="shared" si="14"/>
        <v>20950</v>
      </c>
      <c r="G9" s="41">
        <f t="shared" si="15"/>
        <v>17459</v>
      </c>
      <c r="H9" s="41">
        <f t="shared" si="16"/>
        <v>14549</v>
      </c>
      <c r="I9" s="41" t="e">
        <f>#REF!</f>
        <v>#REF!</v>
      </c>
      <c r="J9" s="41">
        <f t="shared" si="17"/>
        <v>0</v>
      </c>
      <c r="O9" s="43">
        <v>0</v>
      </c>
      <c r="P9" s="43">
        <f t="shared" si="18"/>
        <v>0</v>
      </c>
      <c r="Q9" s="43">
        <v>675</v>
      </c>
      <c r="R9" s="44">
        <v>14141429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5" t="s">
        <v>37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</row>
    <row r="16" spans="1:20" s="43" customFormat="1" x14ac:dyDescent="0.25">
      <c r="A16" s="41">
        <f t="shared" ref="A16:A28" si="32">N16</f>
        <v>0</v>
      </c>
      <c r="B16" s="41">
        <f t="shared" ref="B16:B28" si="33">Q16</f>
        <v>445</v>
      </c>
      <c r="C16" s="41">
        <f>B16*1.2</f>
        <v>534</v>
      </c>
      <c r="D16" s="41">
        <f t="shared" ref="D16:D28" si="34">C16*1.2</f>
        <v>640.79999999999995</v>
      </c>
      <c r="E16" s="42">
        <f t="shared" ref="E16:E28" si="35">R16</f>
        <v>12800000</v>
      </c>
      <c r="F16" s="41">
        <f t="shared" ref="F16:F28" si="36">ROUND((E16/B16),0)</f>
        <v>28764</v>
      </c>
      <c r="G16" s="41">
        <f t="shared" ref="G16:G28" si="37">ROUND((E16/C16),0)</f>
        <v>23970</v>
      </c>
      <c r="H16" s="41">
        <f t="shared" ref="H16:H28" si="38">ROUND((E16/D16),0)</f>
        <v>19975</v>
      </c>
      <c r="I16" s="41" t="e">
        <f>#REF!</f>
        <v>#REF!</v>
      </c>
      <c r="J16" s="41">
        <f t="shared" ref="J16:J28" si="39">S16</f>
        <v>0</v>
      </c>
      <c r="O16" s="43">
        <v>0</v>
      </c>
      <c r="P16" s="43">
        <f t="shared" ref="P16:Q28" si="40">O16/1.2</f>
        <v>0</v>
      </c>
      <c r="Q16" s="43">
        <v>445</v>
      </c>
      <c r="R16" s="44">
        <v>12800000</v>
      </c>
    </row>
    <row r="17" spans="1:24" x14ac:dyDescent="0.25">
      <c r="A17" s="4">
        <f t="shared" si="32"/>
        <v>0</v>
      </c>
      <c r="B17" s="4">
        <f t="shared" si="33"/>
        <v>456</v>
      </c>
      <c r="C17" s="4">
        <f t="shared" ref="C17:C28" si="41">B17*1.2</f>
        <v>547.19999999999993</v>
      </c>
      <c r="D17" s="4">
        <f t="shared" si="34"/>
        <v>656.63999999999987</v>
      </c>
      <c r="E17" s="5">
        <f t="shared" si="35"/>
        <v>14000000</v>
      </c>
      <c r="F17" s="9">
        <f t="shared" si="36"/>
        <v>30702</v>
      </c>
      <c r="G17" s="9">
        <f t="shared" si="37"/>
        <v>25585</v>
      </c>
      <c r="H17" s="9">
        <f t="shared" si="38"/>
        <v>21321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456</v>
      </c>
      <c r="R17" s="2">
        <v>14000000</v>
      </c>
    </row>
    <row r="18" spans="1:24" x14ac:dyDescent="0.25">
      <c r="A18" s="4">
        <f t="shared" si="32"/>
        <v>0</v>
      </c>
      <c r="B18" s="4">
        <f t="shared" si="33"/>
        <v>590</v>
      </c>
      <c r="C18" s="4">
        <f t="shared" si="41"/>
        <v>708</v>
      </c>
      <c r="D18" s="4">
        <f t="shared" si="34"/>
        <v>849.6</v>
      </c>
      <c r="E18" s="5">
        <f t="shared" si="35"/>
        <v>15000000</v>
      </c>
      <c r="F18" s="9">
        <f t="shared" si="36"/>
        <v>25424</v>
      </c>
      <c r="G18" s="9">
        <f t="shared" si="37"/>
        <v>21186</v>
      </c>
      <c r="H18" s="9">
        <f t="shared" si="38"/>
        <v>17655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590</v>
      </c>
      <c r="R18" s="2">
        <v>15000000</v>
      </c>
    </row>
    <row r="19" spans="1:24" s="43" customFormat="1" x14ac:dyDescent="0.25">
      <c r="A19" s="41">
        <f t="shared" si="32"/>
        <v>0</v>
      </c>
      <c r="B19" s="41">
        <f t="shared" si="33"/>
        <v>445</v>
      </c>
      <c r="C19" s="41">
        <f t="shared" si="41"/>
        <v>534</v>
      </c>
      <c r="D19" s="41">
        <f t="shared" si="34"/>
        <v>640.79999999999995</v>
      </c>
      <c r="E19" s="42">
        <f t="shared" si="35"/>
        <v>12800000</v>
      </c>
      <c r="F19" s="41">
        <f t="shared" si="36"/>
        <v>28764</v>
      </c>
      <c r="G19" s="41">
        <f t="shared" si="37"/>
        <v>23970</v>
      </c>
      <c r="H19" s="41">
        <f t="shared" si="38"/>
        <v>19975</v>
      </c>
      <c r="I19" s="41" t="e">
        <f>#REF!</f>
        <v>#REF!</v>
      </c>
      <c r="J19" s="41">
        <f t="shared" si="39"/>
        <v>0</v>
      </c>
      <c r="O19" s="43">
        <v>0</v>
      </c>
      <c r="P19" s="43">
        <f t="shared" si="40"/>
        <v>0</v>
      </c>
      <c r="Q19" s="43">
        <v>445</v>
      </c>
      <c r="R19" s="44">
        <v>12800000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25500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2800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22700</v>
      </c>
      <c r="X31" s="22"/>
    </row>
    <row r="32" spans="1:24" ht="15.75" x14ac:dyDescent="0.25">
      <c r="E32" t="s">
        <v>41</v>
      </c>
      <c r="F32" s="7">
        <v>445</v>
      </c>
      <c r="G32" s="6"/>
      <c r="H32" s="6"/>
      <c r="S32" s="10"/>
      <c r="T32" s="10"/>
      <c r="U32" s="17" t="s">
        <v>16</v>
      </c>
      <c r="V32" s="18"/>
      <c r="W32" s="19">
        <f>W30</f>
        <v>2800</v>
      </c>
      <c r="X32" s="22"/>
    </row>
    <row r="33" spans="6:25" ht="15.75" x14ac:dyDescent="0.25">
      <c r="S33" s="10"/>
      <c r="T33" s="10"/>
      <c r="U33" s="17" t="s">
        <v>17</v>
      </c>
      <c r="V33" s="23"/>
      <c r="W33" s="24">
        <f>X33-X34</f>
        <v>2</v>
      </c>
      <c r="X33" s="25">
        <v>2024</v>
      </c>
    </row>
    <row r="34" spans="6:25" ht="15.75" x14ac:dyDescent="0.25">
      <c r="F34" s="7">
        <v>712</v>
      </c>
      <c r="S34" s="10"/>
      <c r="T34" s="10"/>
      <c r="U34" s="17" t="s">
        <v>18</v>
      </c>
      <c r="V34" s="23"/>
      <c r="W34" s="24">
        <f>W35-W33</f>
        <v>58</v>
      </c>
      <c r="X34" s="31">
        <v>2022</v>
      </c>
      <c r="Y34" t="s">
        <v>42</v>
      </c>
    </row>
    <row r="35" spans="6:25" ht="15.75" x14ac:dyDescent="0.25">
      <c r="F35" s="7">
        <f>F34/F32</f>
        <v>1.6</v>
      </c>
      <c r="S35" s="10"/>
      <c r="T35" s="10"/>
      <c r="U35" s="17" t="s">
        <v>19</v>
      </c>
      <c r="V35" s="23"/>
      <c r="W35" s="24">
        <v>60</v>
      </c>
      <c r="X35" s="24"/>
    </row>
    <row r="36" spans="6:25" ht="39" customHeight="1" x14ac:dyDescent="0.25">
      <c r="P36" s="46" t="s">
        <v>40</v>
      </c>
      <c r="Q36" s="46"/>
      <c r="R36" s="46"/>
      <c r="S36" s="46"/>
      <c r="T36" s="47"/>
      <c r="U36" s="21" t="s">
        <v>20</v>
      </c>
      <c r="V36" s="23"/>
      <c r="W36" s="24">
        <f>90*W33/W35</f>
        <v>3</v>
      </c>
      <c r="X36" s="24"/>
    </row>
    <row r="37" spans="6:25" ht="15.75" x14ac:dyDescent="0.25">
      <c r="U37" s="17"/>
      <c r="V37" s="26"/>
      <c r="W37" s="27">
        <v>0</v>
      </c>
      <c r="X37" s="27"/>
    </row>
    <row r="38" spans="6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0</v>
      </c>
      <c r="X38" s="22"/>
    </row>
    <row r="39" spans="6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2800</v>
      </c>
      <c r="X39" s="22"/>
    </row>
    <row r="40" spans="6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22700</v>
      </c>
      <c r="X40" s="22"/>
    </row>
    <row r="41" spans="6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6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25500</v>
      </c>
      <c r="X42" s="22"/>
    </row>
    <row r="43" spans="6:25" ht="15.75" x14ac:dyDescent="0.25">
      <c r="S43" s="10"/>
      <c r="T43" s="10"/>
      <c r="U43" s="23"/>
      <c r="V43" s="23"/>
      <c r="W43" s="24"/>
      <c r="X43" s="24"/>
    </row>
    <row r="44" spans="6:25" ht="15.75" x14ac:dyDescent="0.25">
      <c r="S44" s="10"/>
      <c r="T44" s="10"/>
      <c r="U44" s="28" t="s">
        <v>38</v>
      </c>
      <c r="V44" s="30"/>
      <c r="W44" s="25">
        <v>445</v>
      </c>
      <c r="X44" s="24"/>
    </row>
    <row r="45" spans="6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11347500</v>
      </c>
      <c r="X45" s="33"/>
    </row>
    <row r="46" spans="6:25" ht="15.75" x14ac:dyDescent="0.25">
      <c r="S46" s="11"/>
      <c r="T46" s="10"/>
      <c r="U46" s="17" t="s">
        <v>25</v>
      </c>
      <c r="V46" s="23"/>
      <c r="W46" s="34">
        <f>W45*0.9</f>
        <v>10212750</v>
      </c>
      <c r="X46" s="35"/>
    </row>
    <row r="47" spans="6:25" ht="15.75" x14ac:dyDescent="0.25">
      <c r="S47" s="10"/>
      <c r="T47" s="10"/>
      <c r="U47" s="17" t="s">
        <v>26</v>
      </c>
      <c r="V47" s="23"/>
      <c r="W47" s="34">
        <f>W45*0.8</f>
        <v>9078000</v>
      </c>
      <c r="X47" s="34"/>
    </row>
    <row r="48" spans="6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1246000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23640.625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R12:S12"/>
  <sheetViews>
    <sheetView zoomScaleNormal="100" workbookViewId="0">
      <selection activeCell="S13" sqref="S13"/>
    </sheetView>
  </sheetViews>
  <sheetFormatPr defaultRowHeight="15" x14ac:dyDescent="0.25"/>
  <sheetData>
    <row r="12" spans="18:19" x14ac:dyDescent="0.25">
      <c r="R12">
        <v>60.33</v>
      </c>
      <c r="S12">
        <f>R12*10.764</f>
        <v>649.39211999999998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U13:V13"/>
  <sheetViews>
    <sheetView workbookViewId="0">
      <selection activeCell="V14" sqref="V14"/>
    </sheetView>
  </sheetViews>
  <sheetFormatPr defaultRowHeight="15" x14ac:dyDescent="0.25"/>
  <sheetData>
    <row r="13" spans="21:22" x14ac:dyDescent="0.25">
      <c r="U13">
        <v>65.819999999999993</v>
      </c>
      <c r="V13">
        <f>U13*10.764</f>
        <v>708.48647999999991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T9:T12"/>
  <sheetViews>
    <sheetView workbookViewId="0">
      <selection activeCell="T15" sqref="T15"/>
    </sheetView>
  </sheetViews>
  <sheetFormatPr defaultRowHeight="15" x14ac:dyDescent="0.25"/>
  <cols>
    <col min="20" max="20" width="26.140625" customWidth="1"/>
  </cols>
  <sheetData>
    <row r="9" spans="20:20" x14ac:dyDescent="0.25">
      <c r="T9">
        <v>13312629</v>
      </c>
    </row>
    <row r="10" spans="20:20" x14ac:dyDescent="0.25">
      <c r="T10">
        <v>798800</v>
      </c>
    </row>
    <row r="11" spans="20:20" x14ac:dyDescent="0.25">
      <c r="T11">
        <v>30000</v>
      </c>
    </row>
    <row r="12" spans="20:20" x14ac:dyDescent="0.25">
      <c r="T12">
        <f>SUM(T9:T11)</f>
        <v>14141429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T11" sqref="T11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R16" sqref="R16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0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Y8" sqref="Y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U11" sqref="U11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T11:T14"/>
  <sheetViews>
    <sheetView zoomScaleNormal="100" workbookViewId="0">
      <selection activeCell="T22" sqref="T22"/>
    </sheetView>
  </sheetViews>
  <sheetFormatPr defaultRowHeight="15" x14ac:dyDescent="0.25"/>
  <cols>
    <col min="20" max="20" width="21.140625" customWidth="1"/>
  </cols>
  <sheetData>
    <row r="11" spans="20:20" x14ac:dyDescent="0.25">
      <c r="T11">
        <v>13402702</v>
      </c>
    </row>
    <row r="12" spans="20:20" x14ac:dyDescent="0.25">
      <c r="T12">
        <v>804200</v>
      </c>
    </row>
    <row r="13" spans="20:20" x14ac:dyDescent="0.25">
      <c r="T13">
        <v>30000</v>
      </c>
    </row>
    <row r="14" spans="20:20" x14ac:dyDescent="0.25">
      <c r="T14">
        <f>SUM(T11:T13)</f>
        <v>14236902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2024-10-25T13:02:13Z</dcterms:modified>
</cp:coreProperties>
</file>