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CPC Sion\DINESH SHANTARAMKALAMKAR\"/>
    </mc:Choice>
  </mc:AlternateContent>
  <xr:revisionPtr revIDLastSave="0" documentId="13_ncr:1_{BDECFE0E-AE81-41DC-AC8E-D29BDFDB3D3D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P12" i="4" l="1"/>
  <c r="Q7" i="4"/>
  <c r="H32" i="4" l="1"/>
  <c r="P11" i="4" l="1"/>
  <c r="P10" i="4"/>
  <c r="P9" i="4"/>
  <c r="P8" i="4"/>
  <c r="H21" i="4"/>
  <c r="I21" i="4" s="1"/>
  <c r="J21" i="4" s="1"/>
  <c r="Q11" i="4" l="1"/>
  <c r="Q10" i="4"/>
  <c r="Q9" i="4"/>
  <c r="Q8" i="4"/>
  <c r="P6" i="4"/>
  <c r="P5" i="4"/>
  <c r="P4" i="4"/>
  <c r="P3" i="4"/>
  <c r="P2" i="4"/>
  <c r="C14" i="4"/>
  <c r="C15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<sst xmlns="http://schemas.openxmlformats.org/spreadsheetml/2006/main" count="32" uniqueCount="29">
  <si>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</si>
  <si>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</si>
  <si>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</si>
  <si>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</si>
  <si>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</si>
  <si>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</si>
  <si>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</si>
  <si>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</si>
  <si>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</si>
  <si>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</si>
  <si>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</si>
  <si>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</si>
  <si>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</si>
  <si>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204, 2nd Floor, Building No C 59, AKASHDEEP SHANTINAGAR CO-OPERATIVE HOUSING SOCIETY LTD, Sector 9, SHANTI NAGAR, MIRA ROAD(EAST</t>
  </si>
  <si>
    <t>bua</t>
  </si>
  <si>
    <t>rate</t>
  </si>
  <si>
    <t>fmv</t>
  </si>
  <si>
    <t>12.09.24</t>
  </si>
  <si>
    <t>30.08.24</t>
  </si>
  <si>
    <t>16.08.24</t>
  </si>
  <si>
    <t>09.08.24</t>
  </si>
  <si>
    <t>draft - 49 lakhs</t>
  </si>
  <si>
    <t>ls - 54 lakkhs</t>
  </si>
  <si>
    <t>agreement  - 30.10.2024</t>
  </si>
  <si>
    <t>av</t>
  </si>
  <si>
    <t>sd</t>
  </si>
  <si>
    <t>rd</t>
  </si>
  <si>
    <t>mv</t>
  </si>
  <si>
    <t>oc - 1991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</si>
</sst>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553718</xdr:colOff>
      <xdr:row>47</xdr:row>
      <xdr:rowOff>153607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42BEDF8-4E2E-4BF2-8AC0-A99578918C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88118" cy="86499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16</xdr:col>
      <xdr:colOff>20329</xdr:colOff>
      <xdr:row>51</xdr:row>
      <xdr:rowOff>86933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88FD319-7E04-45C9-AD00-14BF14D842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9164329" cy="865943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572771</xdr:colOff>
      <xdr:row>46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2A0CCEA-0239-4ACC-A5B7-F0A5F74A7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107171" cy="864990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391771</xdr:colOff>
      <xdr:row>48</xdr:row>
      <xdr:rowOff>1203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ED81E22-C4FE-4F86-98E3-11C687D355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26171" cy="862132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572771</xdr:colOff>
      <xdr:row>52</xdr:row>
      <xdr:rowOff>115512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6DD5FE5-91A4-4A89-B9B2-F4B1A7653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9107171" cy="8688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553718</xdr:colOff>
      <xdr:row>45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30BC47D-83AC-4EEC-95DE-5C76E95047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9088118" cy="864990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47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EEB692B-5BD7-4791-A2A5-80496600AB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87820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48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694CD5C-5581-4A49-A4B2-727C6D1AF8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0678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53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071F953-563F-4498-A761-4B7E922D31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982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47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13475A-63DA-47D8-BA87-C8DDE576A0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89249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15</xdr:col>
      <xdr:colOff>306034</xdr:colOff>
      <xdr:row>47</xdr:row>
      <xdr:rowOff>58354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9A74F7E1-D58A-41E4-9923-EDA5DB8B76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8840434" cy="863085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382244</xdr:colOff>
      <xdr:row>46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D0E9322-ABB2-40C0-A20B-B9D60D7BF1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16644" cy="86499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R9" sqref="R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350</v>
      </c>
      <c r="C2" s="4">
        <f>B2*1.2</f>
        <v>420</v>
      </c>
      <c r="D2" s="4">
        <f t="shared" ref="D2:D13" si="2">C2*1.2</f>
        <v>504</v>
      </c>
      <c r="E2" s="16">
        <f t="shared" ref="E2:E13" si="3">R2</f>
        <v>5500000</v>
      </c>
      <c r="F2" s="10">
        <f t="shared" ref="F2:F13" si="4">ROUND((E2/B2),0)</f>
        <v>15714</v>
      </c>
      <c r="G2" s="10">
        <f t="shared" ref="G2:G13" si="5">ROUND((E2/C2),0)</f>
        <v>13095</v>
      </c>
      <c r="H2" s="10">
        <f t="shared" ref="H2:H13" si="6">ROUND((E2/D2),0)</f>
        <v>10913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350</v>
      </c>
      <c r="R2" s="2">
        <v>5500000</v>
      </c>
      <c r="S2" s="8"/>
      <c r="T2" s="8"/>
    </row>
    <row r="3" spans="1:20" x14ac:dyDescent="0.25">
      <c r="A3" s="4">
        <f t="shared" si="0"/>
        <v>0</v>
      </c>
      <c r="B3" s="4">
        <f t="shared" si="1"/>
        <v>485</v>
      </c>
      <c r="C3" s="4">
        <f t="shared" ref="C3:C15" si="9">B3*1.2</f>
        <v>582</v>
      </c>
      <c r="D3" s="4">
        <f t="shared" si="2"/>
        <v>698.4</v>
      </c>
      <c r="E3" s="16">
        <f t="shared" si="3"/>
        <v>8000000</v>
      </c>
      <c r="F3" s="10">
        <f t="shared" si="4"/>
        <v>16495</v>
      </c>
      <c r="G3" s="10">
        <f t="shared" si="5"/>
        <v>13746</v>
      </c>
      <c r="H3" s="10">
        <f t="shared" si="6"/>
        <v>11455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485</v>
      </c>
      <c r="R3" s="2">
        <v>8000000</v>
      </c>
      <c r="S3" s="8"/>
      <c r="T3" s="8"/>
    </row>
    <row r="4" spans="1:20" x14ac:dyDescent="0.25">
      <c r="A4" s="4">
        <f t="shared" si="0"/>
        <v>0</v>
      </c>
      <c r="B4" s="4">
        <f t="shared" si="1"/>
        <v>290</v>
      </c>
      <c r="C4" s="4">
        <f t="shared" si="9"/>
        <v>348</v>
      </c>
      <c r="D4" s="4">
        <f t="shared" si="2"/>
        <v>417.59999999999997</v>
      </c>
      <c r="E4" s="16">
        <f t="shared" si="3"/>
        <v>4100000</v>
      </c>
      <c r="F4" s="10">
        <f t="shared" si="4"/>
        <v>14138</v>
      </c>
      <c r="G4" s="10">
        <f t="shared" si="5"/>
        <v>11782</v>
      </c>
      <c r="H4" s="10">
        <f t="shared" si="6"/>
        <v>9818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290</v>
      </c>
      <c r="R4" s="2">
        <v>4100000</v>
      </c>
      <c r="S4" s="8"/>
      <c r="T4" s="8"/>
    </row>
    <row r="5" spans="1:20" x14ac:dyDescent="0.25">
      <c r="A5" s="4">
        <f t="shared" si="0"/>
        <v>0</v>
      </c>
      <c r="B5" s="4">
        <f t="shared" si="1"/>
        <v>275</v>
      </c>
      <c r="C5" s="4">
        <f t="shared" si="9"/>
        <v>330</v>
      </c>
      <c r="D5" s="4">
        <f t="shared" si="2"/>
        <v>396</v>
      </c>
      <c r="E5" s="16">
        <f t="shared" si="3"/>
        <v>3400000</v>
      </c>
      <c r="F5" s="10">
        <f t="shared" si="4"/>
        <v>12364</v>
      </c>
      <c r="G5" s="10">
        <f t="shared" si="5"/>
        <v>10303</v>
      </c>
      <c r="H5" s="10">
        <f t="shared" si="6"/>
        <v>8586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275</v>
      </c>
      <c r="R5" s="2">
        <v>3400000</v>
      </c>
      <c r="S5" s="8"/>
      <c r="T5" s="8"/>
    </row>
    <row r="6" spans="1:20" x14ac:dyDescent="0.25">
      <c r="A6" s="4">
        <f t="shared" si="0"/>
        <v>0</v>
      </c>
      <c r="B6" s="4">
        <f t="shared" si="1"/>
        <v>350</v>
      </c>
      <c r="C6" s="4">
        <f t="shared" si="9"/>
        <v>420</v>
      </c>
      <c r="D6" s="4">
        <f t="shared" si="2"/>
        <v>504</v>
      </c>
      <c r="E6" s="16">
        <f t="shared" si="3"/>
        <v>5500000</v>
      </c>
      <c r="F6" s="10">
        <f t="shared" si="4"/>
        <v>15714</v>
      </c>
      <c r="G6" s="10">
        <f t="shared" si="5"/>
        <v>13095</v>
      </c>
      <c r="H6" s="10">
        <f t="shared" si="6"/>
        <v>10913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350</v>
      </c>
      <c r="R6" s="2">
        <v>5500000</v>
      </c>
      <c r="S6" s="8"/>
      <c r="T6" s="8"/>
    </row>
    <row r="7" spans="1:20" x14ac:dyDescent="0.25">
      <c r="A7" s="4">
        <f t="shared" si="0"/>
        <v>0</v>
      </c>
      <c r="B7" s="4">
        <f t="shared" si="1"/>
        <v>325</v>
      </c>
      <c r="C7" s="4">
        <f t="shared" si="9"/>
        <v>390</v>
      </c>
      <c r="D7" s="4">
        <f t="shared" si="2"/>
        <v>468</v>
      </c>
      <c r="E7" s="16">
        <f t="shared" si="3"/>
        <v>6000000</v>
      </c>
      <c r="F7" s="10">
        <f t="shared" si="4"/>
        <v>18462</v>
      </c>
      <c r="G7" s="15">
        <f t="shared" si="5"/>
        <v>15385</v>
      </c>
      <c r="H7" s="10">
        <f t="shared" si="6"/>
        <v>12821</v>
      </c>
      <c r="I7" s="4" t="e">
        <f>#REF!</f>
        <v>#REF!</v>
      </c>
      <c r="J7" s="4">
        <f t="shared" si="7"/>
        <v>0</v>
      </c>
      <c r="O7">
        <v>0</v>
      </c>
      <c r="P7">
        <v>390</v>
      </c>
      <c r="Q7">
        <f>P7/1.2</f>
        <v>325</v>
      </c>
      <c r="R7" s="2">
        <v>6000000</v>
      </c>
      <c r="S7" s="8"/>
      <c r="T7" s="8"/>
    </row>
    <row r="8" spans="1:20" x14ac:dyDescent="0.25">
      <c r="A8" s="4">
        <f t="shared" si="0"/>
        <v>0</v>
      </c>
      <c r="B8" s="4">
        <f t="shared" si="1"/>
        <v>325.07280000000003</v>
      </c>
      <c r="C8" s="4">
        <f t="shared" si="9"/>
        <v>390.08736000000005</v>
      </c>
      <c r="D8" s="4">
        <f t="shared" si="2"/>
        <v>468.10483200000004</v>
      </c>
      <c r="E8" s="16">
        <f t="shared" si="3"/>
        <v>4500000</v>
      </c>
      <c r="F8" s="10">
        <f t="shared" si="4"/>
        <v>13843</v>
      </c>
      <c r="G8" s="10">
        <f t="shared" si="5"/>
        <v>11536</v>
      </c>
      <c r="H8" s="10">
        <f t="shared" si="6"/>
        <v>9613</v>
      </c>
      <c r="I8" s="4" t="e">
        <f>#REF!</f>
        <v>#REF!</v>
      </c>
      <c r="J8" s="4" t="str">
        <f t="shared" si="7"/>
        <v>12.09.24</v>
      </c>
      <c r="O8">
        <v>0</v>
      </c>
      <c r="P8">
        <f>36.24*10.764</f>
        <v>390.08735999999999</v>
      </c>
      <c r="Q8">
        <f t="shared" ref="Q8:Q12" si="10">P8/1.2</f>
        <v>325.07280000000003</v>
      </c>
      <c r="R8" s="2">
        <v>4500000</v>
      </c>
      <c r="S8" s="8" t="s">
        <v>17</v>
      </c>
      <c r="T8" s="8"/>
    </row>
    <row r="9" spans="1:20" x14ac:dyDescent="0.25">
      <c r="A9" s="4">
        <f t="shared" si="0"/>
        <v>0</v>
      </c>
      <c r="B9" s="4">
        <f t="shared" si="1"/>
        <v>229.18350000000001</v>
      </c>
      <c r="C9" s="4">
        <f t="shared" si="9"/>
        <v>275.02019999999999</v>
      </c>
      <c r="D9" s="4">
        <f t="shared" si="2"/>
        <v>330.02423999999996</v>
      </c>
      <c r="E9" s="16">
        <f t="shared" si="3"/>
        <v>3625000</v>
      </c>
      <c r="F9" s="10">
        <f t="shared" si="4"/>
        <v>15817</v>
      </c>
      <c r="G9" s="15">
        <f t="shared" si="5"/>
        <v>13181</v>
      </c>
      <c r="H9" s="10">
        <f t="shared" si="6"/>
        <v>10984</v>
      </c>
      <c r="I9" s="4" t="e">
        <f>#REF!</f>
        <v>#REF!</v>
      </c>
      <c r="J9" s="4" t="str">
        <f t="shared" si="7"/>
        <v>30.08.24</v>
      </c>
      <c r="O9">
        <v>0</v>
      </c>
      <c r="P9">
        <f>25.55*10.764</f>
        <v>275.02019999999999</v>
      </c>
      <c r="Q9">
        <f t="shared" si="10"/>
        <v>229.18350000000001</v>
      </c>
      <c r="R9" s="2">
        <v>3625000</v>
      </c>
      <c r="S9" s="8" t="s">
        <v>18</v>
      </c>
      <c r="T9" s="8"/>
    </row>
    <row r="10" spans="1:20" x14ac:dyDescent="0.25">
      <c r="A10" s="4">
        <f t="shared" si="0"/>
        <v>0</v>
      </c>
      <c r="B10" s="4">
        <f t="shared" si="1"/>
        <v>229.18350000000001</v>
      </c>
      <c r="C10" s="4">
        <f t="shared" si="9"/>
        <v>275.02019999999999</v>
      </c>
      <c r="D10" s="4">
        <f t="shared" si="2"/>
        <v>330.02423999999996</v>
      </c>
      <c r="E10" s="16">
        <f t="shared" si="3"/>
        <v>3200000</v>
      </c>
      <c r="F10" s="10">
        <f t="shared" si="4"/>
        <v>13963</v>
      </c>
      <c r="G10" s="10">
        <f t="shared" si="5"/>
        <v>11636</v>
      </c>
      <c r="H10" s="10">
        <f t="shared" si="6"/>
        <v>9696</v>
      </c>
      <c r="I10" s="4" t="e">
        <f>#REF!</f>
        <v>#REF!</v>
      </c>
      <c r="J10" s="4" t="str">
        <f t="shared" si="7"/>
        <v>16.08.24</v>
      </c>
      <c r="O10">
        <v>0</v>
      </c>
      <c r="P10">
        <f>25.55*10.764</f>
        <v>275.02019999999999</v>
      </c>
      <c r="Q10">
        <f t="shared" si="10"/>
        <v>229.18350000000001</v>
      </c>
      <c r="R10" s="2">
        <v>3200000</v>
      </c>
      <c r="S10" s="8" t="s">
        <v>19</v>
      </c>
      <c r="T10" s="8"/>
    </row>
    <row r="11" spans="1:20" x14ac:dyDescent="0.25">
      <c r="A11" s="4">
        <f t="shared" si="0"/>
        <v>0</v>
      </c>
      <c r="B11" s="4">
        <f t="shared" si="1"/>
        <v>325.07280000000003</v>
      </c>
      <c r="C11" s="4">
        <f t="shared" si="9"/>
        <v>390.08736000000005</v>
      </c>
      <c r="D11" s="4">
        <f t="shared" si="2"/>
        <v>468.10483200000004</v>
      </c>
      <c r="E11" s="16">
        <f t="shared" si="3"/>
        <v>4800000</v>
      </c>
      <c r="F11" s="10">
        <f t="shared" si="4"/>
        <v>14766</v>
      </c>
      <c r="G11" s="10">
        <f t="shared" si="5"/>
        <v>12305</v>
      </c>
      <c r="H11" s="10">
        <f t="shared" si="6"/>
        <v>10254</v>
      </c>
      <c r="I11" s="4" t="e">
        <f>#REF!</f>
        <v>#REF!</v>
      </c>
      <c r="J11" s="4" t="str">
        <f t="shared" si="7"/>
        <v>09.08.24</v>
      </c>
      <c r="O11">
        <v>0</v>
      </c>
      <c r="P11">
        <f>36.24*10.764</f>
        <v>390.08735999999999</v>
      </c>
      <c r="Q11">
        <f t="shared" si="10"/>
        <v>325.07280000000003</v>
      </c>
      <c r="R11" s="2">
        <v>4800000</v>
      </c>
      <c r="S11" s="8" t="s">
        <v>20</v>
      </c>
      <c r="T11" s="8"/>
    </row>
    <row r="12" spans="1:20" x14ac:dyDescent="0.25">
      <c r="A12" s="4">
        <f t="shared" si="0"/>
        <v>0</v>
      </c>
      <c r="B12" s="4">
        <f t="shared" si="1"/>
        <v>425</v>
      </c>
      <c r="C12" s="4">
        <f t="shared" si="9"/>
        <v>510</v>
      </c>
      <c r="D12" s="4">
        <f t="shared" si="2"/>
        <v>612</v>
      </c>
      <c r="E12" s="16">
        <f t="shared" si="3"/>
        <v>6700000</v>
      </c>
      <c r="F12" s="10">
        <f t="shared" si="4"/>
        <v>15765</v>
      </c>
      <c r="G12" s="10">
        <f t="shared" si="5"/>
        <v>13137</v>
      </c>
      <c r="H12" s="10">
        <f t="shared" si="6"/>
        <v>10948</v>
      </c>
      <c r="I12" s="4" t="e">
        <f>#REF!</f>
        <v>#REF!</v>
      </c>
      <c r="J12" s="4">
        <f t="shared" si="7"/>
        <v>0</v>
      </c>
      <c r="O12">
        <v>0</v>
      </c>
      <c r="P12">
        <f t="shared" ref="P12" si="11">O12/1.2</f>
        <v>0</v>
      </c>
      <c r="Q12">
        <v>425</v>
      </c>
      <c r="R12" s="2">
        <v>6700000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400</v>
      </c>
      <c r="C13" s="4">
        <f t="shared" si="9"/>
        <v>480</v>
      </c>
      <c r="D13" s="4">
        <f t="shared" si="2"/>
        <v>576</v>
      </c>
      <c r="E13" s="16">
        <f t="shared" si="3"/>
        <v>6600000</v>
      </c>
      <c r="F13" s="10">
        <f t="shared" si="4"/>
        <v>16500</v>
      </c>
      <c r="G13" s="15">
        <f t="shared" si="5"/>
        <v>13750</v>
      </c>
      <c r="H13" s="10">
        <f t="shared" si="6"/>
        <v>11458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2">O13/1.2</f>
        <v>0</v>
      </c>
      <c r="Q13">
        <v>400</v>
      </c>
      <c r="R13" s="2">
        <v>6600000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16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t="s">
        <v>13</v>
      </c>
    </row>
    <row r="19" spans="7:24" x14ac:dyDescent="0.25">
      <c r="G19" t="s">
        <v>14</v>
      </c>
      <c r="H19">
        <v>390</v>
      </c>
    </row>
    <row r="20" spans="7:24" x14ac:dyDescent="0.25">
      <c r="G20" t="s">
        <v>15</v>
      </c>
      <c r="H20">
        <v>13600</v>
      </c>
    </row>
    <row r="21" spans="7:24" x14ac:dyDescent="0.25">
      <c r="G21" t="s">
        <v>16</v>
      </c>
      <c r="H21">
        <f>H20*H19</f>
        <v>5304000</v>
      </c>
      <c r="I21">
        <f>H21*98%</f>
        <v>5197920</v>
      </c>
      <c r="J21">
        <f>I21*80%</f>
        <v>4158336</v>
      </c>
    </row>
    <row r="22" spans="7:24" x14ac:dyDescent="0.25">
      <c r="G22" s="6"/>
      <c r="H22" s="6"/>
    </row>
    <row r="24" spans="7:24" x14ac:dyDescent="0.25">
      <c r="I24" t="s">
        <v>22</v>
      </c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G25" t="s">
        <v>21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G27" t="s">
        <v>28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G28" t="s">
        <v>23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G29" t="s">
        <v>24</v>
      </c>
      <c r="H29">
        <v>4900000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G30" t="s">
        <v>25</v>
      </c>
      <c r="H30">
        <v>343000</v>
      </c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G31" t="s">
        <v>26</v>
      </c>
      <c r="H31">
        <v>30000</v>
      </c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H32">
        <f>SUM(H29:H31)</f>
        <v>5273000</v>
      </c>
      <c r="P32" s="11"/>
      <c r="Q32" s="11"/>
      <c r="R32" s="11"/>
      <c r="S32" s="6"/>
      <c r="T32" s="11"/>
      <c r="U32" s="11"/>
      <c r="V32" s="11"/>
      <c r="W32" s="11"/>
      <c r="X32" s="11"/>
    </row>
    <row r="33" spans="7:24" x14ac:dyDescent="0.25">
      <c r="G33" t="s">
        <v>27</v>
      </c>
      <c r="H33">
        <v>3595914</v>
      </c>
      <c r="P33" s="11"/>
      <c r="Q33" s="11"/>
      <c r="R33" s="11"/>
      <c r="S33" s="6"/>
      <c r="T33" s="11"/>
      <c r="U33" s="11"/>
      <c r="V33" s="11"/>
      <c r="W33" s="11"/>
      <c r="X33" s="11"/>
    </row>
    <row r="34" spans="7:24" x14ac:dyDescent="0.25">
      <c r="Q34" s="11"/>
      <c r="R34" s="11"/>
    </row>
    <row r="35" spans="7:24" x14ac:dyDescent="0.25">
      <c r="Q35" s="11"/>
      <c r="R35" s="11"/>
      <c r="T35" s="6"/>
    </row>
    <row r="36" spans="7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B3" sqref="B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2024-11-07T12:52:27Z</dcterms:modified>
</cp:coreProperties>
</file>