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UBI\UBI_SAMB Fort_Vaishvik Foods\"/>
    </mc:Choice>
  </mc:AlternateContent>
  <xr:revisionPtr revIDLastSave="0" documentId="13_ncr:1_{16E69EC4-AF92-4ACC-A1F4-1E48E4FCDEB2}" xr6:coauthVersionLast="45" xr6:coauthVersionMax="47" xr10:uidLastSave="{00000000-0000-0000-0000-000000000000}"/>
  <bookViews>
    <workbookView xWindow="-120" yWindow="-120" windowWidth="29040" windowHeight="1572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3" i="1" l="1"/>
  <c r="O13" i="1" l="1"/>
  <c r="H13" i="1"/>
  <c r="P13" i="1" l="1"/>
  <c r="N12" i="1" l="1"/>
  <c r="O12" i="1" s="1"/>
  <c r="K12" i="1"/>
  <c r="P12" i="1" l="1"/>
  <c r="N11" i="1" l="1"/>
  <c r="O11" i="1" s="1"/>
  <c r="P11" i="1" l="1"/>
  <c r="N10" i="1" l="1"/>
  <c r="O10" i="1" s="1"/>
  <c r="N9" i="1"/>
  <c r="P9" i="1" s="1"/>
  <c r="N8" i="1"/>
  <c r="O8" i="1" s="1"/>
  <c r="N7" i="1"/>
  <c r="P7" i="1" s="1"/>
  <c r="N6" i="1"/>
  <c r="O6" i="1" s="1"/>
  <c r="N5" i="1"/>
  <c r="N4" i="1"/>
  <c r="P4" i="1" l="1"/>
  <c r="P5" i="1"/>
  <c r="N15" i="1"/>
  <c r="O5" i="1"/>
  <c r="P10" i="1"/>
  <c r="P6" i="1"/>
  <c r="P8" i="1"/>
  <c r="O4" i="1"/>
  <c r="O9" i="1"/>
  <c r="O7" i="1"/>
  <c r="Q10" i="1"/>
  <c r="Q9" i="1"/>
  <c r="Q8" i="1"/>
  <c r="Q7" i="1"/>
  <c r="Q6" i="1"/>
  <c r="Q5" i="1"/>
  <c r="Q4" i="1"/>
  <c r="O15" i="1" l="1"/>
  <c r="P15" i="1"/>
</calcChain>
</file>

<file path=xl/sharedStrings.xml><?xml version="1.0" encoding="utf-8"?>
<sst xmlns="http://schemas.openxmlformats.org/spreadsheetml/2006/main" count="51" uniqueCount="44">
  <si>
    <t>SR. NO.</t>
  </si>
  <si>
    <t>CLIENT NAME</t>
  </si>
  <si>
    <t>PROPERTY ADDRESS</t>
  </si>
  <si>
    <t>BUA</t>
  </si>
  <si>
    <t>AGR DATE</t>
  </si>
  <si>
    <t>AGR VALUE</t>
  </si>
  <si>
    <t>YOC</t>
  </si>
  <si>
    <t>MCA</t>
  </si>
  <si>
    <t>ACA</t>
  </si>
  <si>
    <t>TERRACE</t>
  </si>
  <si>
    <t>TACA</t>
  </si>
  <si>
    <t>Residential Flats belonging to M/s Maple City Developers situated at EQUITABLE MORTGAGE OF THE PROJECT LAND AT GAT NO 165, 175,176, 181 &amp; 183 AT DHINGRAJWADI, SANASWADI, PUNE
Total Flats are around 225 Flats ( Most of the Flats are under Construction)</t>
  </si>
  <si>
    <t xml:space="preserve">Commercial Shop belonging to M/s Pranav Agencies situated at Shop No 1C, Millenium Plaza, Upper Ground Floor, CTC No 1216/2, 1216/3 Final Plot No 576/2, 576/3, Shivajinagar (Bhamburda) F C Road, Pune admeasuring 300 square feet (with car parking) </t>
  </si>
  <si>
    <t>Commercial Shop belonging to M/s Vighanhar Agencies situated at Shop No 1D, Millenium Plaza, Upper Ground Floor, CTC No 1216/2, 1216/3 Final Plot No 576/2, 576/3, Shivajinagar (Bhamburda) F C Road, Pune admeasuring 300 square feet</t>
  </si>
  <si>
    <t xml:space="preserve">Commercial Shop belonging to M/s Mahalaxmi Enterprises situated at Shop No 1F, Millenium Plaza, Upper Ground Floor, CTC No 1216/2, 1216/3 Final Plot No 576/2, 576/3, Shivajinagar (Bhamburda) F C Road, Pune admeasuring 450 square feet </t>
  </si>
  <si>
    <t>Commercial Shop belonging to M/s Dattatray Enterprises situated at Shop No 1G, Millenium Plaza, Upper Ground Floor, CTC No 1216/2, 1216/3 Final Plot No 576/2, 576/3, Shivajinagar (Bhamburda) F C Road, Pune admeasuring 400 square feet</t>
  </si>
  <si>
    <t>Commercial premises belonging to Shri. Vikas Dattatray Dangat situated at Office No 603, 6th Floor at Montreal Business Centre, S.No.272,Baner Road, Near Petrol Pump,Baner,Tal. Haveli, Dist. Pune admeasuring 1608  square metres</t>
  </si>
  <si>
    <t>Residential Flat belonging to Shri Vikas Dattatray Dangat situated at Flat No. 303, 3rd Floor, Venkatesh Villa F.P.No 568/9, CTS No 1204/9, Ghole Road, Opp ICICI Bank, Shvajinagar, Bhamburda, Tal. Haveli, Dist Pune admeasuring 41.62 square metre</t>
  </si>
  <si>
    <t>Commercial Shop belonging to M/s Vivida Enterprises situated at Shop No 1A, Millenium Plaza, Upper Ground Floor, CTS No. 1216/2, 1216/3, Final plot no 576/2, 576/3, Shivajinagar (Bhamburda) FC Road, Pune with built up area of 315 square feet</t>
  </si>
  <si>
    <t>Commercial Shop belonging to M/s V.N. Enterprises situated at Shop No 1B, Millenium Plaza, Upper Ground Floor, CTS No. 1216/2, 1216/3, Final plot no 576/2, 576/3, Shivajinagar (Bhamburda) FC Road, Pune with built up area of 315 square feet</t>
  </si>
  <si>
    <t xml:space="preserve">Commercial Shop belonging to M/s Pruthvish Enterprises situated at Shop No 1E, Millenium Plaza, Upper Ground Floor, CTS No. 1216/2, 1216/3, Final plot no 576/2, 576/3, Shivajinagar (Bhamburda) FC Road, Pune with built up area of 450 square feet </t>
  </si>
  <si>
    <t>Land and Building belonging to Shri Vikas Dattatray Dangat, situated at S.No. 166/1 Nanded Phata, Sinhgad Road, Dhaytri, Tal:  Haveli, Pune admeasuring 11.75R and construction thereon 1021.85 square meters</t>
  </si>
  <si>
    <t>17.08.2010</t>
  </si>
  <si>
    <t>03.08.2010</t>
  </si>
  <si>
    <t>M/s. Vividha Enterprises</t>
  </si>
  <si>
    <t>M/s. V. N. Enterprises</t>
  </si>
  <si>
    <t>M/s. Pranav Agencies</t>
  </si>
  <si>
    <t>M/s. Vighnar Agencies</t>
  </si>
  <si>
    <t>M/s. Pruthvish Enterprises</t>
  </si>
  <si>
    <t>M/s. Mahalaxmi Agencies</t>
  </si>
  <si>
    <t>M/s. Dattatray Enterprises</t>
  </si>
  <si>
    <t>FMV</t>
  </si>
  <si>
    <t>RV</t>
  </si>
  <si>
    <t>DV</t>
  </si>
  <si>
    <t>GV</t>
  </si>
  <si>
    <t>28.09.2009</t>
  </si>
  <si>
    <t>20.11.2010</t>
  </si>
  <si>
    <t>Mr. Vikas Dattatray Dangat</t>
  </si>
  <si>
    <t xml:space="preserve">Flat No. 2, Stilt Floor, Jaychandra Apartments, Bawdhan Khurd, Pune - 411021. </t>
  </si>
  <si>
    <t>08.01.2000</t>
  </si>
  <si>
    <t>Rate on BUA / CA</t>
  </si>
  <si>
    <t>Total Value</t>
  </si>
  <si>
    <t xml:space="preserve">Maple City Developers Ltd. </t>
  </si>
  <si>
    <t>Inward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</si>
</sst>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0" fillId="0" borderId="1" xfId="0" applyBorder="1" applyAlignment="1">
      <alignment vertical="center" wrapText="1"/>
    </xf>
    <xf numFmtId="0" fontId="0" fillId="0" borderId="0" xfId="0" applyAlignment="1">
      <alignment vertical="center" wrapText="1"/>
    </xf>
    <xf numFmtId="43" fontId="0" fillId="0" borderId="1" xfId="1" applyFont="1" applyBorder="1" applyAlignment="1">
      <alignment vertical="center" wrapText="1"/>
    </xf>
    <xf numFmtId="43" fontId="0" fillId="0" borderId="1" xfId="0" applyNumberFormat="1" applyBorder="1" applyAlignment="1">
      <alignment vertical="center" wrapText="1"/>
    </xf>
    <xf numFmtId="0" fontId="0"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43" fontId="2" fillId="0" borderId="1" xfId="0" applyNumberFormat="1" applyFont="1" applyBorder="1" applyAlignment="1">
      <alignment vertical="center" wrapText="1"/>
    </xf>
    <xf numFmtId="43" fontId="0" fillId="0" borderId="0" xfId="0" applyNumberFormat="1" applyAlignment="1">
      <alignment vertical="center" wrapText="1"/>
    </xf>
    <xf numFmtId="43" fontId="0" fillId="2" borderId="1" xfId="1" applyFont="1" applyFill="1" applyBorder="1" applyAlignment="1">
      <alignment vertical="center" wrapText="1"/>
    </xf>
    <xf numFmtId="43" fontId="0" fillId="0" borderId="1" xfId="1" applyFont="1" applyBorder="1" applyAlignment="1">
      <alignment horizontal="center" vertical="center" wrapText="1"/>
    </xf>
    <xf numFmtId="0" fontId="2" fillId="0" borderId="1" xfId="0" applyFont="1" applyBorder="1" applyAlignment="1">
      <alignment horizontal="righ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enkatesh%20Villa/Summary%20New=Venkatesh%20Vi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reciation"/>
      <sheetName val="Site Measurement"/>
      <sheetName val="Calculation"/>
      <sheetName val="22-23"/>
      <sheetName val="Sheet1"/>
      <sheetName val="Sheet2"/>
      <sheetName val="Sheet3"/>
      <sheetName val="Sheet4"/>
      <sheetName val="Sheet5"/>
      <sheetName val="Sheet6"/>
      <sheetName val="Sheet7"/>
      <sheetName val="Sheet8"/>
      <sheetName val="Sheet9"/>
      <sheetName val="Sheet10"/>
    </sheetNames>
    <sheetDataSet>
      <sheetData sheetId="0"/>
      <sheetData sheetId="1"/>
      <sheetData sheetId="2">
        <row r="19">
          <cell r="I19">
            <v>7189980</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15"/>
  <sheetViews>
    <sheetView tabSelected="1" workbookViewId="0">
      <pane ySplit="2" topLeftCell="A9" activePane="bottomLeft" state="frozen"/>
      <selection pane="bottomLeft" activeCell="E11" sqref="E11"/>
    </sheetView>
  </sheetViews>
  <sheetFormatPr defaultRowHeight="15" x14ac:dyDescent="0.25"/>
  <cols>
    <col min="1" max="2" width="7.5703125" style="8" customWidth="1"/>
    <col min="3" max="3" width="24.7109375" style="2" bestFit="1" customWidth="1"/>
    <col min="4" max="4" width="56.7109375" style="2" bestFit="1" customWidth="1"/>
    <col min="5" max="5" width="10.140625" style="2" bestFit="1" customWidth="1"/>
    <col min="6" max="6" width="12.5703125" style="2" bestFit="1" customWidth="1"/>
    <col min="7" max="7" width="9" style="2" customWidth="1"/>
    <col min="8" max="8" width="9" style="2" bestFit="1" customWidth="1"/>
    <col min="9" max="9" width="8.7109375" style="2" customWidth="1"/>
    <col min="10" max="10" width="5.7109375" style="2" customWidth="1"/>
    <col min="11" max="11" width="9" style="2" bestFit="1" customWidth="1"/>
    <col min="12" max="12" width="8.140625" style="2" customWidth="1"/>
    <col min="13" max="13" width="10" style="2" bestFit="1" customWidth="1"/>
    <col min="14" max="16" width="15.28515625" style="2" bestFit="1" customWidth="1"/>
    <col min="17" max="17" width="12.5703125" style="2" bestFit="1" customWidth="1"/>
    <col min="18" max="18" width="9.140625" style="2"/>
    <col min="19" max="19" width="11.5703125" style="2" bestFit="1" customWidth="1"/>
    <col min="20" max="16384" width="9.140625" style="2"/>
  </cols>
  <sheetData>
    <row r="2" spans="1:19" s="9" customFormat="1" ht="30" x14ac:dyDescent="0.25">
      <c r="A2" s="6" t="s">
        <v>0</v>
      </c>
      <c r="B2" s="6" t="s">
        <v>43</v>
      </c>
      <c r="C2" s="6" t="s">
        <v>1</v>
      </c>
      <c r="D2" s="6" t="s">
        <v>2</v>
      </c>
      <c r="E2" s="6" t="s">
        <v>4</v>
      </c>
      <c r="F2" s="6" t="s">
        <v>5</v>
      </c>
      <c r="G2" s="6" t="s">
        <v>7</v>
      </c>
      <c r="H2" s="6" t="s">
        <v>8</v>
      </c>
      <c r="I2" s="6" t="s">
        <v>9</v>
      </c>
      <c r="J2" s="6" t="s">
        <v>10</v>
      </c>
      <c r="K2" s="6" t="s">
        <v>3</v>
      </c>
      <c r="L2" s="6" t="s">
        <v>6</v>
      </c>
      <c r="M2" s="6" t="s">
        <v>40</v>
      </c>
      <c r="N2" s="6" t="s">
        <v>31</v>
      </c>
      <c r="O2" s="6" t="s">
        <v>32</v>
      </c>
      <c r="P2" s="6" t="s">
        <v>33</v>
      </c>
      <c r="Q2" s="6" t="s">
        <v>34</v>
      </c>
    </row>
    <row r="3" spans="1:19" ht="105" hidden="1" x14ac:dyDescent="0.25">
      <c r="A3" s="7">
        <v>1</v>
      </c>
      <c r="B3" s="7"/>
      <c r="C3" s="1" t="s">
        <v>42</v>
      </c>
      <c r="D3" s="1" t="s">
        <v>11</v>
      </c>
      <c r="E3" s="1"/>
      <c r="F3" s="3"/>
      <c r="G3" s="3"/>
      <c r="H3" s="3"/>
      <c r="I3" s="3"/>
      <c r="J3" s="3"/>
      <c r="K3" s="3"/>
      <c r="L3" s="5"/>
      <c r="M3" s="3"/>
      <c r="N3" s="1"/>
      <c r="O3" s="1"/>
      <c r="P3" s="1"/>
      <c r="Q3" s="1"/>
    </row>
    <row r="4" spans="1:19" ht="75" x14ac:dyDescent="0.25">
      <c r="A4" s="7">
        <v>1</v>
      </c>
      <c r="B4" s="7">
        <v>31758</v>
      </c>
      <c r="C4" s="1" t="s">
        <v>24</v>
      </c>
      <c r="D4" s="1" t="s">
        <v>18</v>
      </c>
      <c r="E4" s="1" t="s">
        <v>23</v>
      </c>
      <c r="F4" s="3">
        <v>902500</v>
      </c>
      <c r="G4" s="13">
        <v>2163</v>
      </c>
      <c r="H4" s="3"/>
      <c r="I4" s="3"/>
      <c r="J4" s="3"/>
      <c r="K4" s="12">
        <v>315</v>
      </c>
      <c r="L4" s="5">
        <v>2005</v>
      </c>
      <c r="M4" s="1">
        <v>45987</v>
      </c>
      <c r="N4" s="4">
        <f>K4*M4</f>
        <v>14485905</v>
      </c>
      <c r="O4" s="4">
        <f>N4*0.85</f>
        <v>12313019.25</v>
      </c>
      <c r="P4" s="4">
        <f>N4*0.7</f>
        <v>10140133.5</v>
      </c>
      <c r="Q4" s="4">
        <f>K4*22031</f>
        <v>6939765</v>
      </c>
      <c r="S4" s="11"/>
    </row>
    <row r="5" spans="1:19" ht="75" x14ac:dyDescent="0.25">
      <c r="A5" s="7">
        <v>2</v>
      </c>
      <c r="B5" s="7">
        <v>31759</v>
      </c>
      <c r="C5" s="1" t="s">
        <v>25</v>
      </c>
      <c r="D5" s="1" t="s">
        <v>19</v>
      </c>
      <c r="E5" s="1" t="s">
        <v>22</v>
      </c>
      <c r="F5" s="3">
        <v>1753000</v>
      </c>
      <c r="G5" s="13"/>
      <c r="H5" s="3"/>
      <c r="I5" s="3"/>
      <c r="J5" s="3"/>
      <c r="K5" s="12">
        <v>315</v>
      </c>
      <c r="L5" s="5">
        <v>2005</v>
      </c>
      <c r="M5" s="1">
        <v>45987</v>
      </c>
      <c r="N5" s="4">
        <f t="shared" ref="N5:N10" si="0">K5*M5</f>
        <v>14485905</v>
      </c>
      <c r="O5" s="4">
        <f t="shared" ref="O5:O10" si="1">N5*0.85</f>
        <v>12313019.25</v>
      </c>
      <c r="P5" s="4">
        <f t="shared" ref="P5:P10" si="2">N5*0.7</f>
        <v>10140133.5</v>
      </c>
      <c r="Q5" s="4">
        <f t="shared" ref="Q5:Q10" si="3">K5*22031</f>
        <v>6939765</v>
      </c>
    </row>
    <row r="6" spans="1:19" ht="75" x14ac:dyDescent="0.25">
      <c r="A6" s="7">
        <v>3</v>
      </c>
      <c r="B6" s="7">
        <v>31760</v>
      </c>
      <c r="C6" s="1" t="s">
        <v>26</v>
      </c>
      <c r="D6" s="1" t="s">
        <v>12</v>
      </c>
      <c r="E6" s="1" t="s">
        <v>23</v>
      </c>
      <c r="F6" s="3">
        <v>902500</v>
      </c>
      <c r="G6" s="13"/>
      <c r="H6" s="3"/>
      <c r="I6" s="3"/>
      <c r="J6" s="3"/>
      <c r="K6" s="12">
        <v>300</v>
      </c>
      <c r="L6" s="5">
        <v>2005</v>
      </c>
      <c r="M6" s="1">
        <v>45987</v>
      </c>
      <c r="N6" s="4">
        <f t="shared" si="0"/>
        <v>13796100</v>
      </c>
      <c r="O6" s="4">
        <f t="shared" si="1"/>
        <v>11726685</v>
      </c>
      <c r="P6" s="4">
        <f t="shared" si="2"/>
        <v>9657270</v>
      </c>
      <c r="Q6" s="4">
        <f t="shared" si="3"/>
        <v>6609300</v>
      </c>
      <c r="S6" s="11"/>
    </row>
    <row r="7" spans="1:19" ht="60" x14ac:dyDescent="0.25">
      <c r="A7" s="7">
        <v>4</v>
      </c>
      <c r="B7" s="7">
        <v>31761</v>
      </c>
      <c r="C7" s="1" t="s">
        <v>27</v>
      </c>
      <c r="D7" s="1" t="s">
        <v>13</v>
      </c>
      <c r="E7" s="1" t="s">
        <v>23</v>
      </c>
      <c r="F7" s="3">
        <v>902500</v>
      </c>
      <c r="G7" s="13"/>
      <c r="H7" s="3"/>
      <c r="I7" s="3"/>
      <c r="J7" s="3"/>
      <c r="K7" s="12">
        <v>300</v>
      </c>
      <c r="L7" s="5">
        <v>2005</v>
      </c>
      <c r="M7" s="1">
        <v>45987</v>
      </c>
      <c r="N7" s="4">
        <f t="shared" si="0"/>
        <v>13796100</v>
      </c>
      <c r="O7" s="4">
        <f t="shared" si="1"/>
        <v>11726685</v>
      </c>
      <c r="P7" s="4">
        <f t="shared" si="2"/>
        <v>9657270</v>
      </c>
      <c r="Q7" s="4">
        <f t="shared" si="3"/>
        <v>6609300</v>
      </c>
    </row>
    <row r="8" spans="1:19" ht="75" x14ac:dyDescent="0.25">
      <c r="A8" s="7">
        <v>5</v>
      </c>
      <c r="B8" s="7">
        <v>31762</v>
      </c>
      <c r="C8" s="1" t="s">
        <v>28</v>
      </c>
      <c r="D8" s="1" t="s">
        <v>20</v>
      </c>
      <c r="E8" s="1" t="s">
        <v>23</v>
      </c>
      <c r="F8" s="3">
        <v>2504000</v>
      </c>
      <c r="G8" s="13"/>
      <c r="H8" s="3"/>
      <c r="I8" s="3"/>
      <c r="J8" s="3"/>
      <c r="K8" s="12">
        <v>450</v>
      </c>
      <c r="L8" s="5">
        <v>2005</v>
      </c>
      <c r="M8" s="1">
        <v>45987</v>
      </c>
      <c r="N8" s="4">
        <f t="shared" si="0"/>
        <v>20694150</v>
      </c>
      <c r="O8" s="4">
        <f t="shared" si="1"/>
        <v>17590027.5</v>
      </c>
      <c r="P8" s="4">
        <f t="shared" si="2"/>
        <v>14485905</v>
      </c>
      <c r="Q8" s="4">
        <f t="shared" si="3"/>
        <v>9913950</v>
      </c>
    </row>
    <row r="9" spans="1:19" ht="60" x14ac:dyDescent="0.25">
      <c r="A9" s="7">
        <v>6</v>
      </c>
      <c r="B9" s="7">
        <v>31763</v>
      </c>
      <c r="C9" s="1" t="s">
        <v>29</v>
      </c>
      <c r="D9" s="1" t="s">
        <v>14</v>
      </c>
      <c r="E9" s="1" t="s">
        <v>23</v>
      </c>
      <c r="F9" s="3">
        <v>1319000</v>
      </c>
      <c r="G9" s="13"/>
      <c r="H9" s="3"/>
      <c r="I9" s="3"/>
      <c r="J9" s="3"/>
      <c r="K9" s="12">
        <v>450</v>
      </c>
      <c r="L9" s="5">
        <v>2005</v>
      </c>
      <c r="M9" s="1">
        <v>45987</v>
      </c>
      <c r="N9" s="4">
        <f t="shared" si="0"/>
        <v>20694150</v>
      </c>
      <c r="O9" s="4">
        <f t="shared" si="1"/>
        <v>17590027.5</v>
      </c>
      <c r="P9" s="4">
        <f t="shared" si="2"/>
        <v>14485905</v>
      </c>
      <c r="Q9" s="4">
        <f t="shared" si="3"/>
        <v>9913950</v>
      </c>
    </row>
    <row r="10" spans="1:19" ht="60" x14ac:dyDescent="0.25">
      <c r="A10" s="7">
        <v>7</v>
      </c>
      <c r="B10" s="7">
        <v>31764</v>
      </c>
      <c r="C10" s="1" t="s">
        <v>30</v>
      </c>
      <c r="D10" s="1" t="s">
        <v>15</v>
      </c>
      <c r="E10" s="1" t="s">
        <v>23</v>
      </c>
      <c r="F10" s="3">
        <v>1800000</v>
      </c>
      <c r="G10" s="13"/>
      <c r="H10" s="3"/>
      <c r="I10" s="3"/>
      <c r="J10" s="3"/>
      <c r="K10" s="12">
        <v>400</v>
      </c>
      <c r="L10" s="5">
        <v>2005</v>
      </c>
      <c r="M10" s="1">
        <v>45987</v>
      </c>
      <c r="N10" s="4">
        <f t="shared" si="0"/>
        <v>18394800</v>
      </c>
      <c r="O10" s="4">
        <f t="shared" si="1"/>
        <v>15635580</v>
      </c>
      <c r="P10" s="4">
        <f t="shared" si="2"/>
        <v>12876360</v>
      </c>
      <c r="Q10" s="4">
        <f t="shared" si="3"/>
        <v>8812400</v>
      </c>
    </row>
    <row r="11" spans="1:19" ht="75" x14ac:dyDescent="0.25">
      <c r="A11" s="7">
        <v>8</v>
      </c>
      <c r="B11" s="7">
        <v>31766</v>
      </c>
      <c r="C11" s="1" t="s">
        <v>37</v>
      </c>
      <c r="D11" s="1" t="s">
        <v>16</v>
      </c>
      <c r="E11" s="1" t="s">
        <v>35</v>
      </c>
      <c r="F11" s="3">
        <v>6700000</v>
      </c>
      <c r="G11" s="3">
        <v>1162</v>
      </c>
      <c r="H11" s="3">
        <v>1162</v>
      </c>
      <c r="I11" s="3"/>
      <c r="J11" s="3"/>
      <c r="K11" s="12">
        <v>1608</v>
      </c>
      <c r="L11" s="5">
        <v>2012</v>
      </c>
      <c r="M11" s="3">
        <v>20550</v>
      </c>
      <c r="N11" s="4">
        <f>H11*M11</f>
        <v>23879100</v>
      </c>
      <c r="O11" s="4">
        <f t="shared" ref="O11:O12" si="4">N11*0.85</f>
        <v>20297235</v>
      </c>
      <c r="P11" s="4">
        <f t="shared" ref="P11:P12" si="5">N11*0.7</f>
        <v>16715369.999999998</v>
      </c>
      <c r="Q11" s="1"/>
    </row>
    <row r="12" spans="1:19" ht="30" x14ac:dyDescent="0.25">
      <c r="A12" s="7">
        <v>9</v>
      </c>
      <c r="B12" s="7">
        <v>31767</v>
      </c>
      <c r="C12" s="1" t="s">
        <v>37</v>
      </c>
      <c r="D12" s="1" t="s">
        <v>38</v>
      </c>
      <c r="E12" s="1" t="s">
        <v>39</v>
      </c>
      <c r="F12" s="3">
        <v>315000</v>
      </c>
      <c r="G12" s="3">
        <v>416</v>
      </c>
      <c r="H12" s="3">
        <v>442</v>
      </c>
      <c r="I12" s="3"/>
      <c r="J12" s="3"/>
      <c r="K12" s="12">
        <f>H12*1.2</f>
        <v>530.4</v>
      </c>
      <c r="L12" s="5">
        <v>2002</v>
      </c>
      <c r="M12" s="3">
        <v>10175</v>
      </c>
      <c r="N12" s="4">
        <f>H12*M12</f>
        <v>4497350</v>
      </c>
      <c r="O12" s="4">
        <f t="shared" si="4"/>
        <v>3822747.5</v>
      </c>
      <c r="P12" s="4">
        <f t="shared" si="5"/>
        <v>3148145</v>
      </c>
      <c r="Q12" s="1"/>
    </row>
    <row r="13" spans="1:19" ht="75" x14ac:dyDescent="0.25">
      <c r="A13" s="7">
        <v>10</v>
      </c>
      <c r="B13" s="7">
        <v>31768</v>
      </c>
      <c r="C13" s="1" t="s">
        <v>37</v>
      </c>
      <c r="D13" s="1" t="s">
        <v>17</v>
      </c>
      <c r="E13" s="1" t="s">
        <v>36</v>
      </c>
      <c r="F13" s="3">
        <v>3263000</v>
      </c>
      <c r="G13" s="3"/>
      <c r="H13" s="3">
        <f>344+109</f>
        <v>453</v>
      </c>
      <c r="I13" s="3"/>
      <c r="J13" s="3"/>
      <c r="K13" s="12"/>
      <c r="L13" s="5">
        <v>2011</v>
      </c>
      <c r="M13" s="1"/>
      <c r="N13" s="4">
        <f>[1]Calculation!$I$19</f>
        <v>7189980</v>
      </c>
      <c r="O13" s="4">
        <f t="shared" ref="O13" si="6">N13*0.85</f>
        <v>6111483</v>
      </c>
      <c r="P13" s="4">
        <f t="shared" ref="P13" si="7">N13*0.7</f>
        <v>5032986</v>
      </c>
      <c r="Q13" s="1"/>
    </row>
    <row r="14" spans="1:19" ht="60" hidden="1" x14ac:dyDescent="0.25">
      <c r="A14" s="7">
        <v>11</v>
      </c>
      <c r="B14" s="7"/>
      <c r="C14" s="1"/>
      <c r="D14" s="1" t="s">
        <v>21</v>
      </c>
      <c r="E14" s="1"/>
      <c r="F14" s="3"/>
      <c r="G14" s="3"/>
      <c r="H14" s="3"/>
      <c r="I14" s="3"/>
      <c r="J14" s="3"/>
      <c r="K14" s="3"/>
      <c r="L14" s="5"/>
      <c r="M14" s="1"/>
      <c r="N14" s="1"/>
      <c r="O14" s="1"/>
      <c r="P14" s="1"/>
      <c r="Q14" s="1"/>
    </row>
    <row r="15" spans="1:19" ht="32.25" customHeight="1" x14ac:dyDescent="0.25">
      <c r="A15" s="14" t="s">
        <v>41</v>
      </c>
      <c r="B15" s="14"/>
      <c r="C15" s="14"/>
      <c r="D15" s="14"/>
      <c r="E15" s="14"/>
      <c r="F15" s="14"/>
      <c r="G15" s="14"/>
      <c r="H15" s="14"/>
      <c r="I15" s="14"/>
      <c r="J15" s="14"/>
      <c r="K15" s="14"/>
      <c r="L15" s="14"/>
      <c r="M15" s="14"/>
      <c r="N15" s="10">
        <f>SUM(N4:N14)</f>
        <v>151913540</v>
      </c>
      <c r="O15" s="10">
        <f>SUM(O4:O14)</f>
        <v>129126509</v>
      </c>
      <c r="P15" s="10">
        <f>SUM(P4:P14)</f>
        <v>106339478</v>
      </c>
      <c r="Q15" s="10"/>
    </row>
  </sheetData>
  <mergeCells count="2">
    <mergeCell ref="G4:G10"/>
    <mergeCell ref="A15:M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114-PC</dc:creator>
  <cp:lastModifiedBy>VASTUKALA-22</cp:lastModifiedBy>
  <dcterms:created xsi:type="dcterms:W3CDTF">2015-06-05T18:17:20Z</dcterms:created>
  <dcterms:modified xsi:type="dcterms:W3CDTF">2024-10-24T07:08:30Z</dcterms:modified>
</cp:coreProperties>
</file>