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765DD4B-A12F-49EB-A70A-E558A04DBDF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3" i="1" l="1"/>
  <c r="A31" i="1" l="1"/>
  <c r="G9" i="1"/>
  <c r="I9" i="1"/>
  <c r="G13" i="1"/>
  <c r="F13" i="1"/>
  <c r="B20" i="1"/>
  <c r="F9" i="1"/>
  <c r="C33" i="1"/>
  <c r="A32" i="1"/>
  <c r="E8" i="1"/>
  <c r="E7" i="1"/>
  <c r="E9" i="1" l="1"/>
  <c r="D31" i="1" l="1"/>
  <c r="O14" i="1" l="1"/>
  <c r="C32" i="1" l="1"/>
  <c r="C31" i="1"/>
  <c r="B10" i="1"/>
  <c r="B11" i="1" s="1"/>
  <c r="B8" i="1"/>
  <c r="B6" i="1"/>
  <c r="B5" i="1"/>
  <c r="B14" i="1" s="1"/>
  <c r="B12" i="1" l="1"/>
  <c r="B13" i="1" s="1"/>
  <c r="B15" i="1" s="1"/>
  <c r="E33" i="1" s="1"/>
  <c r="E32" i="1" l="1"/>
  <c r="E31" i="1"/>
  <c r="B17" i="1"/>
  <c r="B21" i="1" l="1"/>
  <c r="B19" i="1"/>
  <c r="B18" i="1"/>
  <c r="I27" i="1"/>
  <c r="F27" i="1"/>
  <c r="G27" i="1" l="1"/>
  <c r="F28" i="1"/>
  <c r="G28" i="1"/>
  <c r="F29" i="1"/>
  <c r="G29" i="1"/>
  <c r="I28" i="1" l="1"/>
  <c r="H27" i="1" l="1"/>
  <c r="H28" i="1" l="1"/>
  <c r="H29" i="1"/>
  <c r="G4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<sst xmlns="http://schemas.openxmlformats.org/spreadsheetml/2006/main" count="32" uniqueCount="30">
  <si>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</si>
  <si>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</si>
  <si>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</si>
  <si>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</si>
  <si>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</si>
  <si>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</si>
  <si>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</si>
  <si>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</si>
  <si>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</si>
  <si>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</si>
  <si>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</si>
  <si>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</si>
  <si>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</si>
  <si>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</si>
  <si>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</si>
  <si>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</si>
  <si>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</si>
  <si>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</si>
  <si>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</si>
  <si>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</si>
  <si>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</si>
  <si>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</si>
  <si>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</si>
  <si>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</si>
  <si>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</si>
  <si>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</si>
  <si>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Flat No.</t>
  </si>
  <si>
    <t>IGR</t>
  </si>
  <si>
    <t>Measurement Carpet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</si>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</sst>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4" fillId="2" borderId="1" xfId="0" applyFont="1" applyFill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44</xdr:row>
      <xdr:rowOff>96433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FCFA9E-DEDA-4DAB-8C1F-8DE81373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4784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77402</xdr:colOff>
      <xdr:row>41</xdr:row>
      <xdr:rowOff>20143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20BDA5-1D46-4AD4-A95E-963B1082A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11802" cy="7830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42</xdr:row>
      <xdr:rowOff>115247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EF074E-D993-4261-80EB-2ECFCA8D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78274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29</xdr:col>
      <xdr:colOff>134560</xdr:colOff>
      <xdr:row>51</xdr:row>
      <xdr:rowOff>134539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555F42-A2C6-4717-B1D3-BAD1DBF5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333500"/>
          <a:ext cx="8668960" cy="8516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4"/>
  <sheetViews>
    <sheetView tabSelected="1" zoomScaleNormal="100" workbookViewId="0">
      <selection activeCell="C30" sqref="C30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 t="s">
        <v>26</v>
      </c>
      <c r="B2" s="24"/>
      <c r="C2" s="24"/>
      <c r="D2" s="22"/>
      <c r="E2" s="8"/>
      <c r="F2" s="47"/>
    </row>
    <row r="3" spans="1:17" ht="16.5" x14ac:dyDescent="0.3">
      <c r="A3" s="16" t="s">
        <v>0</v>
      </c>
      <c r="B3" s="25">
        <v>10000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2500</v>
      </c>
      <c r="C4" s="17"/>
      <c r="D4" s="17"/>
      <c r="E4">
        <v>2015</v>
      </c>
      <c r="F4" s="3">
        <v>2024</v>
      </c>
      <c r="G4" s="4">
        <f>F4-E4</f>
        <v>9</v>
      </c>
      <c r="L4" s="24"/>
    </row>
    <row r="5" spans="1:17" ht="16.5" x14ac:dyDescent="0.3">
      <c r="A5" s="16" t="s">
        <v>2</v>
      </c>
      <c r="B5" s="25">
        <f>B3-B4</f>
        <v>7500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2500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9</v>
      </c>
      <c r="C7" s="20"/>
      <c r="D7" s="20"/>
      <c r="E7">
        <f>25.405*10.764</f>
        <v>273.45942000000002</v>
      </c>
      <c r="F7" s="3"/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51</v>
      </c>
      <c r="C8" s="20"/>
      <c r="D8" s="20"/>
      <c r="E8">
        <f>10.189*10.764</f>
        <v>109.67439599999999</v>
      </c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>
        <f>SUM(E7:E8)</f>
        <v>383.13381600000002</v>
      </c>
      <c r="F9" s="29">
        <f>E9*1.2</f>
        <v>459.7605792</v>
      </c>
      <c r="G9" s="5">
        <f>F9*1.3</f>
        <v>597.68875295999999</v>
      </c>
      <c r="H9">
        <v>6500</v>
      </c>
      <c r="I9" s="6">
        <f>H9*G9</f>
        <v>3884976.8942399998</v>
      </c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13.5</v>
      </c>
      <c r="C10" s="20"/>
      <c r="D10" s="20"/>
      <c r="F10" s="29"/>
      <c r="G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0.13500000000000001</v>
      </c>
      <c r="C11" s="33"/>
      <c r="D11" s="33"/>
      <c r="E11" s="31"/>
      <c r="F11" s="27"/>
      <c r="G11" s="13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337.5</v>
      </c>
      <c r="C12" s="21"/>
      <c r="D12" s="21"/>
      <c r="E12" s="10" t="s">
        <v>28</v>
      </c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2162.5</v>
      </c>
      <c r="C13" s="21"/>
      <c r="D13" s="21"/>
      <c r="E13" s="10">
        <v>284</v>
      </c>
      <c r="F13" s="10">
        <f>18+12+16</f>
        <v>46</v>
      </c>
      <c r="G13" s="6">
        <f>F13+E13</f>
        <v>330</v>
      </c>
      <c r="K13" s="13"/>
      <c r="L13" s="28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7500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9662.5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383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3700737.5</v>
      </c>
      <c r="C17" s="23"/>
      <c r="D17" s="49"/>
      <c r="E17" s="45"/>
      <c r="F17" s="45"/>
      <c r="I17" s="5"/>
      <c r="J17" s="32"/>
      <c r="K17" s="5"/>
      <c r="L17" s="6"/>
      <c r="N17" s="6"/>
    </row>
    <row r="18" spans="1:14" s="41" customFormat="1" ht="16.5" x14ac:dyDescent="0.3">
      <c r="A18" s="42" t="s">
        <v>24</v>
      </c>
      <c r="B18" s="37">
        <f>B17*0.98</f>
        <v>3626722.75</v>
      </c>
      <c r="C18" s="37"/>
      <c r="D18" s="43"/>
      <c r="E18" s="44"/>
      <c r="F18" s="44"/>
      <c r="I18" s="38"/>
      <c r="J18" s="39"/>
      <c r="K18" s="38"/>
      <c r="L18" s="40"/>
      <c r="N18" s="40"/>
    </row>
    <row r="19" spans="1:14" s="41" customFormat="1" ht="16.5" x14ac:dyDescent="0.3">
      <c r="A19" s="42" t="s">
        <v>25</v>
      </c>
      <c r="B19" s="37">
        <f>B17*0.8</f>
        <v>2960590</v>
      </c>
      <c r="C19" s="37"/>
      <c r="D19" s="43"/>
      <c r="E19" s="44"/>
      <c r="F19" s="44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460*B4</f>
        <v>1150000</v>
      </c>
      <c r="C20" s="43"/>
      <c r="D20" s="43"/>
      <c r="E20" s="44"/>
      <c r="F20" s="44"/>
      <c r="I20" s="40"/>
      <c r="J20" s="38"/>
    </row>
    <row r="21" spans="1:14" ht="16.5" x14ac:dyDescent="0.3">
      <c r="A21" s="22" t="s">
        <v>16</v>
      </c>
      <c r="B21" s="23">
        <f>B17*0.035/12</f>
        <v>10793.817708333334</v>
      </c>
      <c r="C21" s="23"/>
      <c r="D21" s="49"/>
      <c r="E21" s="45"/>
      <c r="F21" s="45"/>
      <c r="I21" s="6"/>
      <c r="J21" s="5"/>
    </row>
    <row r="22" spans="1:14" x14ac:dyDescent="0.25">
      <c r="A22" s="30"/>
      <c r="B22" s="46">
        <v>90000</v>
      </c>
      <c r="C22" s="30"/>
      <c r="D22" s="30"/>
      <c r="E22" s="48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373</v>
      </c>
      <c r="C27" s="8"/>
      <c r="D27" s="8"/>
      <c r="E27" s="8">
        <v>4200000</v>
      </c>
      <c r="F27" s="10">
        <f t="shared" ref="F27:F29" si="0">E27/B27</f>
        <v>11260.053619302949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421</v>
      </c>
      <c r="C28" s="8"/>
      <c r="D28" s="8"/>
      <c r="E28" s="8">
        <v>4000000</v>
      </c>
      <c r="F28" s="10">
        <f t="shared" si="0"/>
        <v>9501.1876484560562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ref="G29" si="1">E29/C29</f>
        <v>#DIV/0!</v>
      </c>
      <c r="H29" s="10" t="e">
        <f>E29/#REF!</f>
        <v>#REF!</v>
      </c>
      <c r="I29" s="8"/>
    </row>
    <row r="30" spans="1:14" x14ac:dyDescent="0.25">
      <c r="A30" t="s">
        <v>29</v>
      </c>
      <c r="B30" s="7" t="s">
        <v>27</v>
      </c>
    </row>
    <row r="31" spans="1:14" ht="15.75" x14ac:dyDescent="0.25">
      <c r="A31" s="50">
        <f>24.713*10.764+11.484*10.764</f>
        <v>389.62450799999999</v>
      </c>
      <c r="B31" s="51">
        <v>2850000</v>
      </c>
      <c r="C31" s="52">
        <f t="shared" ref="C31:C33" si="2">B31/A31</f>
        <v>7314.7349344872318</v>
      </c>
      <c r="D31" s="52">
        <f>A31/10.764</f>
        <v>36.197000000000003</v>
      </c>
      <c r="E31" s="53">
        <f>B15/C31</f>
        <v>1.3209637924736843</v>
      </c>
      <c r="F31" s="52"/>
      <c r="G31" s="52"/>
      <c r="I31" s="6"/>
    </row>
    <row r="32" spans="1:14" ht="15.75" x14ac:dyDescent="0.25">
      <c r="A32" s="50">
        <f>34.96*10.764+4.725*10.764</f>
        <v>427.16933999999998</v>
      </c>
      <c r="B32" s="51">
        <v>4000000</v>
      </c>
      <c r="C32" s="52">
        <f t="shared" si="2"/>
        <v>9363.9679289716823</v>
      </c>
      <c r="D32" s="52"/>
      <c r="E32" s="53">
        <f>B15/C32</f>
        <v>1.0318809369374999</v>
      </c>
      <c r="F32" s="52"/>
      <c r="G32" s="52"/>
      <c r="I32" s="6"/>
    </row>
    <row r="33" spans="1:9" ht="15.75" x14ac:dyDescent="0.25">
      <c r="A33" s="27">
        <f>426+104+70</f>
        <v>600</v>
      </c>
      <c r="B33" s="51">
        <v>6300000</v>
      </c>
      <c r="C33" s="52">
        <f t="shared" si="2"/>
        <v>10500</v>
      </c>
      <c r="E33" s="53">
        <f>B15/C33</f>
        <v>0.92023809523809519</v>
      </c>
      <c r="I33" s="6"/>
    </row>
    <row r="34" spans="1:9" ht="15.75" x14ac:dyDescent="0.25">
      <c r="A34" s="27"/>
    </row>
    <row r="54" spans="3:5" x14ac:dyDescent="0.25">
      <c r="C54" s="6"/>
      <c r="D54" s="6"/>
      <c r="E5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4" workbookViewId="0">
      <selection activeCell="P8" sqref="P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2024-10-25T09:13:44Z</dcterms:modified>
</cp:coreProperties>
</file>