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C3A800A9-87BE-412F-A500-430CC53401C4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" i="1" l="1"/>
  <c r="A32" i="1"/>
  <c r="B20" i="1"/>
  <c r="C29" i="1"/>
  <c r="C28" i="1"/>
  <c r="C27" i="1"/>
  <c r="H34" i="1"/>
  <c r="G34" i="1"/>
  <c r="F34" i="1"/>
  <c r="A34" i="1"/>
  <c r="G33" i="1"/>
  <c r="F33" i="1"/>
  <c r="A33" i="1"/>
  <c r="G12" i="1"/>
  <c r="C36" i="1" l="1"/>
  <c r="G29" i="1" l="1"/>
  <c r="F29" i="1" l="1"/>
  <c r="C35" i="1"/>
  <c r="C34" i="1"/>
  <c r="H30" i="1" l="1"/>
  <c r="H28" i="1"/>
  <c r="E9" i="1" l="1"/>
  <c r="F9" i="1" s="1"/>
  <c r="G9" i="1" s="1"/>
  <c r="O14" i="1" l="1"/>
  <c r="C33" i="1" l="1"/>
  <c r="C32" i="1"/>
  <c r="B10" i="1"/>
  <c r="B11" i="1" s="1"/>
  <c r="B8" i="1"/>
  <c r="B6" i="1"/>
  <c r="B5" i="1"/>
  <c r="B14" i="1" s="1"/>
  <c r="B12" i="1" l="1"/>
  <c r="B13" i="1" s="1"/>
  <c r="B15" i="1" s="1"/>
  <c r="E36" i="1" l="1"/>
  <c r="H33" i="1"/>
  <c r="E35" i="1"/>
  <c r="E34" i="1"/>
  <c r="E33" i="1"/>
  <c r="E32" i="1"/>
  <c r="B17" i="1"/>
  <c r="B18" i="1" s="1"/>
  <c r="B19" i="1" l="1"/>
  <c r="B21" i="1"/>
  <c r="F27" i="1"/>
  <c r="F28" i="1" l="1"/>
  <c r="G28" i="1"/>
  <c r="I28" i="1" l="1"/>
  <c r="H27" i="1" l="1"/>
  <c r="G4" i="1" l="1"/>
  <c r="G27" i="1"/>
  <c r="I27" i="1"/>
</calcChain>
</file>

<file path=xl/sharedStrings.xml><?xml version="1.0" encoding="utf-8"?>
<sst xmlns="http://schemas.openxmlformats.org/spreadsheetml/2006/main" count="35" uniqueCount="31">
  <si>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</si>
  <si>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</si>
  <si>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</si>
  <si>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</si>
  <si>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</si>
  <si>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</si>
  <si>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</si>
  <si>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</si>
  <si>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</si>
  <si>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</si>
  <si>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</si>
  <si>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</si>
  <si>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</si>
  <si>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</si>
  <si>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</si>
  <si>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</si>
  <si>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</si>
  <si>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</si>
  <si>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</si>
  <si>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</si>
  <si>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</si>
  <si>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</si>
  <si>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</si>
  <si>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</si>
  <si>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</si>
  <si>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SBA</t>
  </si>
  <si>
    <t>Carpet Area</t>
  </si>
  <si>
    <t>Rate</t>
  </si>
  <si>
    <t>Measurement Carpet</t>
  </si>
  <si>
    <t>FB</t>
  </si>
  <si>
    <t>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</si>
</sst>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0" fontId="10" fillId="0" borderId="5" xfId="0" applyFont="1" applyBorder="1" applyAlignment="1">
      <alignment horizontal="center" wrapText="1"/>
    </xf>
    <xf numFmtId="0" fontId="0" fillId="0" borderId="5" xfId="0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6" xfId="0" applyNumberFormat="1" applyFont="1" applyBorder="1"/>
    <xf numFmtId="43" fontId="12" fillId="0" borderId="1" xfId="0" applyNumberFormat="1" applyFont="1" applyBorder="1"/>
    <xf numFmtId="0" fontId="0" fillId="2" borderId="1" xfId="0" applyFill="1" applyBorder="1"/>
    <xf numFmtId="43" fontId="6" fillId="0" borderId="0" xfId="0" applyNumberFormat="1" applyFont="1"/>
    <xf numFmtId="0" fontId="7" fillId="0" borderId="1" xfId="0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0" fontId="7" fillId="0" borderId="0" xfId="0" applyFont="1" applyFill="1"/>
    <xf numFmtId="0" fontId="15" fillId="0" borderId="1" xfId="0" applyFont="1" applyFill="1" applyBorder="1"/>
    <xf numFmtId="0" fontId="0" fillId="0" borderId="1" xfId="0" applyFont="1" applyFill="1" applyBorder="1"/>
    <xf numFmtId="0" fontId="0" fillId="0" borderId="5" xfId="0" applyFill="1" applyBorder="1"/>
    <xf numFmtId="0" fontId="7" fillId="0" borderId="7" xfId="0" applyFont="1" applyFill="1" applyBorder="1"/>
    <xf numFmtId="0" fontId="0" fillId="0" borderId="7" xfId="0" applyFill="1" applyBorder="1"/>
    <xf numFmtId="43" fontId="0" fillId="0" borderId="7" xfId="0" applyNumberFormat="1" applyFill="1" applyBorder="1"/>
    <xf numFmtId="0" fontId="15" fillId="3" borderId="1" xfId="0" applyFont="1" applyFill="1" applyBorder="1"/>
    <xf numFmtId="0" fontId="0" fillId="3" borderId="1" xfId="0" applyFont="1" applyFill="1" applyBorder="1"/>
    <xf numFmtId="43" fontId="0" fillId="3" borderId="1" xfId="0" applyNumberFormat="1" applyFont="1" applyFill="1" applyBorder="1"/>
    <xf numFmtId="0" fontId="0" fillId="0" borderId="8" xfId="0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18</xdr:col>
      <xdr:colOff>210770</xdr:colOff>
      <xdr:row>39</xdr:row>
      <xdr:rowOff>172511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3EDD40-B252-4490-AC62-3C6C994A7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8745170" cy="76020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20</xdr:col>
      <xdr:colOff>248876</xdr:colOff>
      <xdr:row>36</xdr:row>
      <xdr:rowOff>58115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252FC4-DB6B-48C9-BFD7-01BB533DE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8783276" cy="6916115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35</xdr:col>
      <xdr:colOff>172665</xdr:colOff>
      <xdr:row>45</xdr:row>
      <xdr:rowOff>86933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F49641-7518-4917-BAAB-A589F36EE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01600" y="0"/>
          <a:ext cx="8707065" cy="865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topLeftCell="A13" zoomScaleNormal="100" workbookViewId="0">
      <selection activeCell="H41" sqref="H41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1" max="11" width="12.5703125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34"/>
      <c r="B2" s="24"/>
      <c r="C2" s="24"/>
      <c r="D2" s="22"/>
      <c r="E2" s="8"/>
      <c r="F2" s="48"/>
    </row>
    <row r="3" spans="1:17" ht="16.5" x14ac:dyDescent="0.3">
      <c r="A3" s="16" t="s">
        <v>0</v>
      </c>
      <c r="B3" s="25">
        <v>23000</v>
      </c>
      <c r="C3" s="17"/>
      <c r="D3" s="17"/>
      <c r="E3" t="s">
        <v>13</v>
      </c>
    </row>
    <row r="4" spans="1:17" ht="33" x14ac:dyDescent="0.3">
      <c r="A4" s="18" t="s">
        <v>1</v>
      </c>
      <c r="B4" s="25">
        <v>3000</v>
      </c>
      <c r="C4" s="17"/>
      <c r="D4" s="17"/>
      <c r="E4">
        <v>2014</v>
      </c>
      <c r="F4" s="3">
        <v>2024</v>
      </c>
      <c r="G4" s="4">
        <f>F4-E4</f>
        <v>10</v>
      </c>
      <c r="L4" s="24"/>
    </row>
    <row r="5" spans="1:17" ht="16.5" x14ac:dyDescent="0.3">
      <c r="A5" s="16" t="s">
        <v>2</v>
      </c>
      <c r="B5" s="25">
        <f>B3-B4</f>
        <v>20000</v>
      </c>
      <c r="C5" s="17"/>
      <c r="D5" s="17"/>
      <c r="E5" s="35"/>
      <c r="F5" s="3"/>
      <c r="G5" s="4"/>
      <c r="L5" s="8"/>
      <c r="M5" s="8"/>
      <c r="N5" s="28"/>
      <c r="O5" s="28"/>
      <c r="P5" s="28"/>
      <c r="Q5" s="28"/>
    </row>
    <row r="6" spans="1:17" ht="16.5" x14ac:dyDescent="0.3">
      <c r="A6" s="16" t="s">
        <v>3</v>
      </c>
      <c r="B6" s="25">
        <f>B4</f>
        <v>3000</v>
      </c>
      <c r="C6" s="17"/>
      <c r="D6" s="17"/>
      <c r="E6" s="36" t="s">
        <v>22</v>
      </c>
      <c r="F6" s="8" t="s">
        <v>23</v>
      </c>
      <c r="G6" s="14"/>
      <c r="L6" s="8"/>
      <c r="M6" s="8"/>
      <c r="N6" s="28"/>
      <c r="O6" s="28"/>
      <c r="P6" s="28"/>
      <c r="Q6" s="28"/>
    </row>
    <row r="7" spans="1:17" ht="16.5" x14ac:dyDescent="0.3">
      <c r="A7" s="16" t="s">
        <v>4</v>
      </c>
      <c r="B7" s="19">
        <v>10</v>
      </c>
      <c r="C7" s="20"/>
      <c r="D7" s="20"/>
      <c r="E7">
        <v>561</v>
      </c>
      <c r="F7" s="3"/>
      <c r="G7" s="14"/>
      <c r="L7" s="8"/>
      <c r="M7" s="8"/>
      <c r="N7" s="28"/>
      <c r="O7" s="28"/>
      <c r="P7" s="28"/>
      <c r="Q7" s="28"/>
    </row>
    <row r="8" spans="1:17" ht="16.5" x14ac:dyDescent="0.3">
      <c r="A8" s="16" t="s">
        <v>5</v>
      </c>
      <c r="B8" s="19">
        <f>B9-B7</f>
        <v>50</v>
      </c>
      <c r="C8" s="20"/>
      <c r="D8" s="20"/>
      <c r="E8">
        <v>0</v>
      </c>
      <c r="F8" s="3"/>
      <c r="G8" s="5"/>
      <c r="L8" s="10"/>
      <c r="M8" s="10"/>
      <c r="N8" s="28"/>
      <c r="O8" s="28"/>
      <c r="P8" s="28"/>
      <c r="Q8" s="28"/>
    </row>
    <row r="9" spans="1:17" ht="16.5" x14ac:dyDescent="0.3">
      <c r="A9" s="16" t="s">
        <v>6</v>
      </c>
      <c r="B9" s="19">
        <v>60</v>
      </c>
      <c r="C9" s="20"/>
      <c r="D9" s="20"/>
      <c r="E9">
        <f>SUM(E7:E8)</f>
        <v>561</v>
      </c>
      <c r="F9" s="29">
        <f>E9*1.2</f>
        <v>673.19999999999993</v>
      </c>
      <c r="G9" s="5">
        <f>F9/10.764</f>
        <v>62.541806020066886</v>
      </c>
      <c r="J9" s="29"/>
      <c r="K9" s="13"/>
      <c r="L9" s="8"/>
      <c r="M9" s="8"/>
      <c r="N9" s="28"/>
      <c r="O9" s="28"/>
      <c r="P9" s="28"/>
      <c r="Q9" s="28"/>
    </row>
    <row r="10" spans="1:17" ht="33" x14ac:dyDescent="0.3">
      <c r="A10" s="18" t="s">
        <v>7</v>
      </c>
      <c r="B10" s="19">
        <f>90*B7/B9</f>
        <v>15</v>
      </c>
      <c r="C10" s="20"/>
      <c r="D10" s="20"/>
      <c r="E10" s="8"/>
      <c r="F10" s="8"/>
      <c r="I10" s="31"/>
      <c r="J10" s="27"/>
      <c r="K10" s="13"/>
      <c r="L10" s="28"/>
      <c r="M10" s="28"/>
      <c r="N10" s="28"/>
      <c r="O10" s="28"/>
      <c r="P10" s="28"/>
      <c r="Q10" s="28"/>
    </row>
    <row r="11" spans="1:17" ht="16.5" x14ac:dyDescent="0.3">
      <c r="A11" s="16"/>
      <c r="B11" s="26">
        <f>B10%</f>
        <v>0.15</v>
      </c>
      <c r="C11" s="33"/>
      <c r="D11" s="33"/>
      <c r="E11" s="44" t="s">
        <v>28</v>
      </c>
      <c r="F11" s="44" t="s">
        <v>29</v>
      </c>
      <c r="K11" s="13"/>
      <c r="L11" s="28"/>
      <c r="M11" s="28"/>
      <c r="N11" s="28"/>
      <c r="O11" s="28"/>
      <c r="P11" s="28"/>
      <c r="Q11" s="28"/>
    </row>
    <row r="12" spans="1:17" ht="16.5" x14ac:dyDescent="0.3">
      <c r="A12" s="16" t="s">
        <v>8</v>
      </c>
      <c r="B12" s="25">
        <f>B6*B11</f>
        <v>450</v>
      </c>
      <c r="C12" s="21"/>
      <c r="D12" s="21"/>
      <c r="E12" s="10">
        <v>586</v>
      </c>
      <c r="F12" s="10">
        <v>17</v>
      </c>
      <c r="G12" s="6">
        <f>F12+E12</f>
        <v>603</v>
      </c>
      <c r="K12" s="13"/>
      <c r="L12" s="28"/>
      <c r="M12" s="28"/>
      <c r="N12" s="28"/>
      <c r="O12" s="28"/>
      <c r="P12" s="28"/>
      <c r="Q12" s="28"/>
    </row>
    <row r="13" spans="1:17" ht="16.5" x14ac:dyDescent="0.3">
      <c r="A13" s="16" t="s">
        <v>9</v>
      </c>
      <c r="B13" s="25">
        <f>B6-B12</f>
        <v>2550</v>
      </c>
      <c r="C13" s="21"/>
      <c r="D13" s="21"/>
      <c r="E13" s="10"/>
      <c r="F13" s="10"/>
      <c r="K13" s="13"/>
      <c r="L13" s="52"/>
      <c r="M13" s="28"/>
      <c r="N13" s="28"/>
      <c r="O13" s="28"/>
      <c r="P13" s="28"/>
      <c r="Q13" s="28"/>
    </row>
    <row r="14" spans="1:17" ht="16.5" x14ac:dyDescent="0.3">
      <c r="A14" s="16" t="s">
        <v>2</v>
      </c>
      <c r="B14" s="25">
        <f>B5</f>
        <v>20000</v>
      </c>
      <c r="C14" s="17"/>
      <c r="D14" s="17"/>
      <c r="E14" s="10"/>
      <c r="F14" s="10"/>
      <c r="K14" s="13"/>
      <c r="L14" s="28"/>
      <c r="M14" s="28"/>
      <c r="N14" s="28"/>
      <c r="O14" s="28">
        <f>N14*1.1</f>
        <v>0</v>
      </c>
      <c r="P14" s="28"/>
      <c r="Q14" s="28"/>
    </row>
    <row r="15" spans="1:17" ht="16.5" x14ac:dyDescent="0.3">
      <c r="A15" s="16" t="s">
        <v>10</v>
      </c>
      <c r="B15" s="25">
        <f>B14+B13</f>
        <v>22550</v>
      </c>
      <c r="C15" s="17"/>
      <c r="D15" s="17"/>
      <c r="E15" s="10"/>
      <c r="F15" s="10"/>
      <c r="K15" s="13"/>
      <c r="L15" s="31"/>
      <c r="M15" s="31"/>
    </row>
    <row r="16" spans="1:17" ht="16.5" x14ac:dyDescent="0.3">
      <c r="A16" s="16" t="s">
        <v>21</v>
      </c>
      <c r="B16" s="22">
        <v>561</v>
      </c>
      <c r="C16" s="34"/>
      <c r="D16" s="16"/>
      <c r="E16" s="8"/>
      <c r="F16" s="8"/>
      <c r="I16" s="5"/>
      <c r="J16" s="5"/>
      <c r="K16" s="5"/>
      <c r="L16" s="6"/>
    </row>
    <row r="17" spans="1:14" ht="16.5" x14ac:dyDescent="0.3">
      <c r="A17" s="34" t="s">
        <v>11</v>
      </c>
      <c r="B17" s="23">
        <f>B15*B16</f>
        <v>12650550</v>
      </c>
      <c r="C17" s="23"/>
      <c r="D17" s="50"/>
      <c r="E17" s="46"/>
      <c r="F17" s="46"/>
      <c r="I17" s="5"/>
      <c r="J17" s="32"/>
      <c r="K17" s="5"/>
      <c r="L17" s="6"/>
      <c r="N17" s="6"/>
    </row>
    <row r="18" spans="1:14" ht="16.5" x14ac:dyDescent="0.3">
      <c r="A18" s="34" t="s">
        <v>30</v>
      </c>
      <c r="B18" s="23">
        <f>B17*0.9</f>
        <v>11385495</v>
      </c>
      <c r="C18" s="23"/>
      <c r="D18" s="50"/>
      <c r="E18" s="46"/>
      <c r="F18" s="46"/>
      <c r="I18" s="5"/>
      <c r="J18" s="32"/>
      <c r="K18" s="5"/>
      <c r="L18" s="6"/>
      <c r="N18" s="6"/>
    </row>
    <row r="19" spans="1:14" s="41" customFormat="1" ht="16.5" x14ac:dyDescent="0.3">
      <c r="A19" s="42" t="s">
        <v>24</v>
      </c>
      <c r="B19" s="37">
        <f>B17*0.8</f>
        <v>10120440</v>
      </c>
      <c r="C19" s="37"/>
      <c r="D19" s="43"/>
      <c r="E19" s="45"/>
      <c r="F19" s="45"/>
      <c r="I19" s="38"/>
      <c r="J19" s="39"/>
      <c r="K19" s="38"/>
      <c r="L19" s="40"/>
      <c r="N19" s="40"/>
    </row>
    <row r="20" spans="1:14" s="41" customFormat="1" ht="16.5" x14ac:dyDescent="0.3">
      <c r="A20" s="42" t="s">
        <v>12</v>
      </c>
      <c r="B20" s="37">
        <f>673*B4</f>
        <v>2019000</v>
      </c>
      <c r="C20" s="43"/>
      <c r="D20" s="43"/>
      <c r="E20" s="45"/>
      <c r="F20" s="45"/>
      <c r="I20" s="40"/>
      <c r="J20" s="38"/>
    </row>
    <row r="21" spans="1:14" ht="16.5" x14ac:dyDescent="0.3">
      <c r="A21" s="22" t="s">
        <v>16</v>
      </c>
      <c r="B21" s="23">
        <f>B17*0.03/12</f>
        <v>31626.375</v>
      </c>
      <c r="C21" s="23"/>
      <c r="D21" s="50"/>
      <c r="E21" s="46"/>
      <c r="F21" s="46"/>
      <c r="I21" s="6"/>
      <c r="J21" s="5"/>
    </row>
    <row r="22" spans="1:14" x14ac:dyDescent="0.25">
      <c r="A22" s="30"/>
      <c r="B22" s="47"/>
      <c r="C22" s="30"/>
      <c r="D22" s="30"/>
      <c r="E22" s="49"/>
      <c r="F22" s="6"/>
    </row>
    <row r="23" spans="1:14" x14ac:dyDescent="0.25">
      <c r="B23" s="12"/>
      <c r="I23" s="6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25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650</v>
      </c>
      <c r="C27" s="8">
        <f>B27*1.2</f>
        <v>780</v>
      </c>
      <c r="D27" s="8"/>
      <c r="E27" s="8">
        <v>15000000</v>
      </c>
      <c r="F27" s="10">
        <f t="shared" ref="F27:F29" si="0">E27/B27</f>
        <v>23076.923076923078</v>
      </c>
      <c r="G27" s="10">
        <f>E27/C27</f>
        <v>19230.76923076923</v>
      </c>
      <c r="H27" s="10" t="e">
        <f>E27/#REF!</f>
        <v>#REF!</v>
      </c>
      <c r="I27" s="8">
        <f>C27/B27</f>
        <v>1.2</v>
      </c>
      <c r="J27" s="15"/>
    </row>
    <row r="28" spans="1:14" ht="17.25" x14ac:dyDescent="0.3">
      <c r="B28" s="9">
        <v>676</v>
      </c>
      <c r="C28" s="8">
        <f>B28*1.2</f>
        <v>811.19999999999993</v>
      </c>
      <c r="D28" s="8"/>
      <c r="E28" s="8">
        <v>18000000</v>
      </c>
      <c r="F28" s="10">
        <f t="shared" si="0"/>
        <v>26627.218934911241</v>
      </c>
      <c r="G28" s="10">
        <f>E28/C28</f>
        <v>22189.349112426036</v>
      </c>
      <c r="H28" s="10" t="e">
        <f>E28/D28</f>
        <v>#DIV/0!</v>
      </c>
      <c r="I28" s="8">
        <f>C28/B28</f>
        <v>1.2</v>
      </c>
      <c r="J28" s="15"/>
    </row>
    <row r="29" spans="1:14" ht="17.25" x14ac:dyDescent="0.3">
      <c r="B29" s="9">
        <v>420</v>
      </c>
      <c r="C29" s="8">
        <f>B29*1.2</f>
        <v>504</v>
      </c>
      <c r="D29" s="8"/>
      <c r="E29" s="8">
        <v>12600000</v>
      </c>
      <c r="F29" s="10">
        <f t="shared" si="0"/>
        <v>30000</v>
      </c>
      <c r="G29" s="10">
        <f>E29/C29</f>
        <v>25000</v>
      </c>
      <c r="H29" s="10"/>
      <c r="I29" s="8"/>
      <c r="J29" s="15"/>
    </row>
    <row r="30" spans="1:14" x14ac:dyDescent="0.25">
      <c r="A30" s="41"/>
      <c r="B30" s="60"/>
      <c r="C30" s="61"/>
      <c r="D30" s="61"/>
      <c r="E30" s="62"/>
      <c r="F30" s="55"/>
      <c r="G30" s="10"/>
      <c r="H30" s="10" t="e">
        <f>E30/D30</f>
        <v>#DIV/0!</v>
      </c>
      <c r="I30" s="8"/>
    </row>
    <row r="31" spans="1:14" x14ac:dyDescent="0.25">
      <c r="A31" s="54" t="s">
        <v>21</v>
      </c>
      <c r="B31" s="53" t="s">
        <v>11</v>
      </c>
      <c r="C31" s="54" t="s">
        <v>27</v>
      </c>
      <c r="D31" s="54"/>
      <c r="E31" s="54"/>
      <c r="F31" s="66" t="s">
        <v>26</v>
      </c>
    </row>
    <row r="32" spans="1:14" ht="15.75" x14ac:dyDescent="0.25">
      <c r="A32" s="57">
        <f>F32*1.2</f>
        <v>568.79999999999995</v>
      </c>
      <c r="B32" s="58">
        <v>9200000</v>
      </c>
      <c r="C32" s="54">
        <f t="shared" ref="C32:C36" si="1">B32/A32</f>
        <v>16174.402250351619</v>
      </c>
      <c r="D32" s="54"/>
      <c r="E32" s="55">
        <f>B15/C32</f>
        <v>1.394178260869565</v>
      </c>
      <c r="F32" s="59">
        <v>474</v>
      </c>
      <c r="G32" s="51">
        <f>B32/F32</f>
        <v>19409.28270042194</v>
      </c>
      <c r="I32" s="6"/>
    </row>
    <row r="33" spans="1:9" ht="15.75" x14ac:dyDescent="0.25">
      <c r="A33" s="57">
        <f>70*10.764</f>
        <v>753.4799999999999</v>
      </c>
      <c r="B33" s="58">
        <v>11900000</v>
      </c>
      <c r="C33" s="54">
        <f t="shared" si="1"/>
        <v>15793.385358602753</v>
      </c>
      <c r="D33" s="54"/>
      <c r="E33" s="55">
        <f>B15/C33</f>
        <v>1.4278129411764704</v>
      </c>
      <c r="F33" s="59">
        <f>A33/1.2</f>
        <v>627.9</v>
      </c>
      <c r="G33" s="51">
        <f>B33/F33</f>
        <v>18952.062430323302</v>
      </c>
      <c r="H33" s="6">
        <f>B15/G33</f>
        <v>1.1898441176470587</v>
      </c>
      <c r="I33" s="6"/>
    </row>
    <row r="34" spans="1:9" ht="15.75" x14ac:dyDescent="0.25">
      <c r="A34" s="63">
        <f>66.91*10.764</f>
        <v>720.2192399999999</v>
      </c>
      <c r="B34" s="64">
        <v>16100000</v>
      </c>
      <c r="C34" s="64">
        <f t="shared" si="1"/>
        <v>22354.304225474458</v>
      </c>
      <c r="D34" s="64"/>
      <c r="E34" s="65">
        <f>B15/C34</f>
        <v>1.008754277142857</v>
      </c>
      <c r="F34" s="59">
        <f>A34/1.2</f>
        <v>600.18269999999995</v>
      </c>
      <c r="G34" s="51">
        <f>B34/F34</f>
        <v>26825.165070569346</v>
      </c>
      <c r="H34" s="6">
        <f>B16/G34</f>
        <v>2.0913198428571426E-2</v>
      </c>
      <c r="I34" s="6"/>
    </row>
    <row r="35" spans="1:9" ht="15.75" x14ac:dyDescent="0.25">
      <c r="A35" s="63"/>
      <c r="B35" s="64">
        <v>8200000</v>
      </c>
      <c r="C35" s="64" t="e">
        <f t="shared" si="1"/>
        <v>#DIV/0!</v>
      </c>
      <c r="D35" s="64"/>
      <c r="E35" s="65" t="e">
        <f>B15/C35</f>
        <v>#DIV/0!</v>
      </c>
      <c r="F35" s="41"/>
    </row>
    <row r="36" spans="1:9" x14ac:dyDescent="0.25">
      <c r="A36" s="64"/>
      <c r="B36" s="64"/>
      <c r="C36" s="64" t="e">
        <f t="shared" si="1"/>
        <v>#DIV/0!</v>
      </c>
      <c r="D36" s="64"/>
      <c r="E36" s="65" t="e">
        <f>B15/C36</f>
        <v>#DIV/0!</v>
      </c>
      <c r="F36" s="41"/>
    </row>
    <row r="37" spans="1:9" x14ac:dyDescent="0.25">
      <c r="A37" s="54"/>
      <c r="B37" s="53"/>
      <c r="C37" s="54"/>
      <c r="D37" s="54"/>
      <c r="E37" s="54"/>
      <c r="F37" s="41"/>
    </row>
    <row r="38" spans="1:9" x14ac:dyDescent="0.25">
      <c r="A38" s="41"/>
      <c r="B38" s="56"/>
      <c r="C38" s="41"/>
      <c r="D38" s="41"/>
      <c r="E38" s="41"/>
      <c r="F38" s="41"/>
    </row>
    <row r="55" spans="3:5" x14ac:dyDescent="0.25">
      <c r="C55" s="6"/>
      <c r="D55" s="6"/>
      <c r="E5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E1" workbookViewId="0">
      <selection activeCell="E1" sqref="E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G1" workbookViewId="0">
      <selection activeCell="V1" sqref="V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2024-10-26T09:37:07Z</dcterms:modified>
</cp:coreProperties>
</file>