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Amar Vinod Thorat  - UBI\"/>
    </mc:Choice>
  </mc:AlternateContent>
  <xr:revisionPtr revIDLastSave="0" documentId="13_ncr:1_{0FDE6E16-F47D-4275-87A6-95AE9FE2B86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1" i="24" l="1"/>
  <c r="R11" i="24"/>
  <c r="W11" i="23"/>
  <c r="U14" i="23"/>
  <c r="T14" i="23"/>
  <c r="X12" i="20"/>
  <c r="F41" i="4" l="1"/>
  <c r="P56" i="4" l="1"/>
  <c r="P55" i="4"/>
  <c r="P54" i="4"/>
  <c r="S56" i="4"/>
  <c r="S55" i="4"/>
  <c r="S57" i="4" l="1"/>
  <c r="G41" i="4"/>
  <c r="O38" i="21" l="1"/>
  <c r="N34" i="20"/>
  <c r="M35" i="19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Y45" i="4" l="1"/>
  <c r="W46" i="4"/>
  <c r="S41" i="4"/>
  <c r="Y46" i="4" l="1"/>
  <c r="Y47" i="4"/>
  <c r="W51" i="4"/>
  <c r="W47" i="4"/>
</calcChain>
</file>

<file path=xl/sharedStrings.xml><?xml version="1.0" encoding="utf-8"?>
<sst xmlns="http://schemas.openxmlformats.org/spreadsheetml/2006/main" count="53" uniqueCount="46">
  <si>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</si>
  <si>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</si>
  <si>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</si>
  <si>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</si>
  <si>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</si>
  <si>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</si>
  <si>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</si>
  <si>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</si>
  <si>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</si>
  <si>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</si>
  <si>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</si>
  <si>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</si>
  <si>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</si>
  <si>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</si>
  <si>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</si>
  <si>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</si>
  <si>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</si>
  <si>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</si>
  <si>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</si>
  <si>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</si>
  <si>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</si>
  <si>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</si>
  <si>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</si>
  <si>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</si>
  <si>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</si>
  <si>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</si>
  <si>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</si>
  <si>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</si>
  <si>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</si>
  <si>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</si>
  <si>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</si>
  <si>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</si>
  <si>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</si>
  <si>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</si>
  <si>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</si>
  <si>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</si>
  <si>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</si>
  <si>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</si>
  <si>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</si>
  <si>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</si>
  <si>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OC</t>
  </si>
  <si>
    <t>Balcony</t>
  </si>
  <si>
    <t>Patio</t>
  </si>
  <si>
    <t>DB</t>
  </si>
  <si>
    <t>Union Bank of India ( Airoli Branch ) -  Shri. Amar Vinod Thorat &amp; Smt. Rashmita Amar Thorat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</si>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</sst>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11" fillId="0" borderId="1" xfId="0" applyNumberFormat="1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152111</xdr:colOff>
      <xdr:row>7</xdr:row>
      <xdr:rowOff>171451</xdr:rowOff>
    </xdr:from>
    <xdr:to>
      <xdr:col>28</xdr:col>
      <xdr:colOff>202499</xdr:colOff>
      <xdr:row>43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9C41C-9C29-4F29-933A-0CFB34D9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0911" y="1504951"/>
          <a:ext cx="15290388" cy="6457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31</xdr:col>
      <xdr:colOff>173984</xdr:colOff>
      <xdr:row>37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6D2637-5DDA-4A69-8E26-0191DC69B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" y="0"/>
          <a:ext cx="18157184" cy="718285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28575</xdr:rowOff>
    </xdr:from>
    <xdr:to>
      <xdr:col>16</xdr:col>
      <xdr:colOff>144086</xdr:colOff>
      <xdr:row>38</xdr:row>
      <xdr:rowOff>58138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FAEDC3-2302-4495-8E0D-19EA0876F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219075"/>
          <a:ext cx="8678486" cy="707806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105981</xdr:colOff>
      <xdr:row>37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94F184-5DBE-4D7F-831F-D743B745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0381" cy="6868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156718</xdr:rowOff>
    </xdr:from>
    <xdr:to>
      <xdr:col>23</xdr:col>
      <xdr:colOff>0</xdr:colOff>
      <xdr:row>47</xdr:row>
      <xdr:rowOff>42176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80CC45-7B20-404E-B690-B787C8D67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42718"/>
          <a:ext cx="13411200" cy="6552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373994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586030-410F-46A7-B264-C0F94E02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52394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269205</xdr:colOff>
      <xdr:row>47</xdr:row>
      <xdr:rowOff>39282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9A48F2-DBBA-4A3C-AF8F-74DA57D9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47605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257175</xdr:colOff>
      <xdr:row>8</xdr:row>
      <xdr:rowOff>113263</xdr:rowOff>
    </xdr:from>
    <xdr:to>
      <xdr:col>23</xdr:col>
      <xdr:colOff>123825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E2561-66F9-49B3-9F54-CD8138E8B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5975" y="1665838"/>
          <a:ext cx="12058650" cy="68495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31</xdr:col>
      <xdr:colOff>307342</xdr:colOff>
      <xdr:row>29</xdr:row>
      <xdr:rowOff>78072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FCBD1-17F5-446B-8395-2B6F8423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547342" cy="56025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32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4614E-F899-4615-874B-70D609331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60206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485774</xdr:colOff>
      <xdr:row>0</xdr:row>
      <xdr:rowOff>47625</xdr:rowOff>
    </xdr:from>
    <xdr:to>
      <xdr:col>21</xdr:col>
      <xdr:colOff>342900</xdr:colOff>
      <xdr:row>40</xdr:row>
      <xdr:rowOff>19049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749DF9-EEA1-4171-9A0E-16185643D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4" y="47625"/>
          <a:ext cx="12658726" cy="75914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206922</xdr:colOff>
      <xdr:row>8</xdr:row>
      <xdr:rowOff>123826</xdr:rowOff>
    </xdr:from>
    <xdr:to>
      <xdr:col>27</xdr:col>
      <xdr:colOff>602628</xdr:colOff>
      <xdr:row>36</xdr:row>
      <xdr:rowOff>142876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2C732F-CD48-4882-A0B8-06F90DE0F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5722" y="1647826"/>
          <a:ext cx="15026106" cy="5353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7"/>
  <sheetViews>
    <sheetView tabSelected="1" topLeftCell="C7" zoomScaleNormal="100" workbookViewId="0">
      <selection activeCell="U24" sqref="U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20.28515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640</v>
      </c>
      <c r="C3" s="4">
        <f>B3*1.2</f>
        <v>768</v>
      </c>
      <c r="D3" s="4">
        <f t="shared" ref="D3:D14" si="2">C3*1.2</f>
        <v>921.59999999999991</v>
      </c>
      <c r="E3" s="5">
        <f t="shared" ref="E3:E14" si="3">R3</f>
        <v>7610530</v>
      </c>
      <c r="F3" s="9">
        <f t="shared" ref="F3:F14" si="4">ROUND((E3/B3),0)</f>
        <v>11891</v>
      </c>
      <c r="G3" s="9">
        <f t="shared" ref="G3:G14" si="5">ROUND((E3/C3),0)</f>
        <v>9910</v>
      </c>
      <c r="H3" s="9">
        <f t="shared" ref="H3:H14" si="6">ROUND((E3/D3),0)</f>
        <v>8258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640</v>
      </c>
      <c r="R3" s="2">
        <v>7610530</v>
      </c>
    </row>
    <row r="4" spans="1:20" x14ac:dyDescent="0.25">
      <c r="A4" s="4">
        <f t="shared" ref="A4:A9" si="9">N4</f>
        <v>0</v>
      </c>
      <c r="B4" s="4">
        <f t="shared" ref="B4:B9" si="10">Q4</f>
        <v>639</v>
      </c>
      <c r="C4" s="4">
        <f t="shared" ref="C4:C9" si="11">B4*1.2</f>
        <v>766.8</v>
      </c>
      <c r="D4" s="4">
        <f t="shared" ref="D4:D9" si="12">C4*1.2</f>
        <v>920.16</v>
      </c>
      <c r="E4" s="5">
        <f t="shared" ref="E4:E9" si="13">R4</f>
        <v>7666804</v>
      </c>
      <c r="F4" s="9">
        <f t="shared" ref="F4:F9" si="14">ROUND((E4/B4),0)</f>
        <v>11998</v>
      </c>
      <c r="G4" s="9">
        <f t="shared" ref="G4:G9" si="15">ROUND((E4/C4),0)</f>
        <v>9998</v>
      </c>
      <c r="H4" s="9">
        <f t="shared" ref="H4:H9" si="16">ROUND((E4/D4),0)</f>
        <v>8332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639</v>
      </c>
      <c r="R4" s="2">
        <v>7666804</v>
      </c>
    </row>
    <row r="5" spans="1:20" s="41" customFormat="1" x14ac:dyDescent="0.25">
      <c r="A5" s="42">
        <f t="shared" si="9"/>
        <v>0</v>
      </c>
      <c r="B5" s="42">
        <f t="shared" si="10"/>
        <v>445</v>
      </c>
      <c r="C5" s="42">
        <f t="shared" si="11"/>
        <v>534</v>
      </c>
      <c r="D5" s="42">
        <f t="shared" si="12"/>
        <v>640.79999999999995</v>
      </c>
      <c r="E5" s="43">
        <f t="shared" si="13"/>
        <v>5782642</v>
      </c>
      <c r="F5" s="42">
        <f t="shared" si="14"/>
        <v>12995</v>
      </c>
      <c r="G5" s="42">
        <f t="shared" si="15"/>
        <v>10829</v>
      </c>
      <c r="H5" s="42">
        <f t="shared" si="16"/>
        <v>9024</v>
      </c>
      <c r="I5" s="42" t="e">
        <f>#REF!</f>
        <v>#REF!</v>
      </c>
      <c r="J5" s="42">
        <f t="shared" si="17"/>
        <v>0</v>
      </c>
      <c r="O5" s="41">
        <v>0</v>
      </c>
      <c r="P5" s="41">
        <f t="shared" si="18"/>
        <v>0</v>
      </c>
      <c r="Q5" s="41">
        <v>445</v>
      </c>
      <c r="R5" s="44">
        <v>5782642</v>
      </c>
    </row>
    <row r="6" spans="1:20" x14ac:dyDescent="0.25">
      <c r="A6" s="4">
        <f t="shared" si="9"/>
        <v>0</v>
      </c>
      <c r="B6" s="4">
        <f t="shared" si="10"/>
        <v>628</v>
      </c>
      <c r="C6" s="4">
        <f t="shared" si="11"/>
        <v>753.6</v>
      </c>
      <c r="D6" s="4">
        <f t="shared" si="12"/>
        <v>904.32</v>
      </c>
      <c r="E6" s="5">
        <f t="shared" si="13"/>
        <v>6200000</v>
      </c>
      <c r="F6" s="9">
        <f t="shared" si="14"/>
        <v>9873</v>
      </c>
      <c r="G6" s="9">
        <f t="shared" si="15"/>
        <v>8227</v>
      </c>
      <c r="H6" s="9">
        <f t="shared" si="16"/>
        <v>6856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628</v>
      </c>
      <c r="R6" s="2">
        <v>6200000</v>
      </c>
    </row>
    <row r="7" spans="1:20" x14ac:dyDescent="0.25">
      <c r="A7" s="4">
        <f t="shared" si="9"/>
        <v>0</v>
      </c>
      <c r="B7" s="4">
        <f t="shared" si="10"/>
        <v>464</v>
      </c>
      <c r="C7" s="4">
        <f t="shared" si="11"/>
        <v>556.79999999999995</v>
      </c>
      <c r="D7" s="4">
        <f t="shared" si="12"/>
        <v>668.16</v>
      </c>
      <c r="E7" s="5">
        <f t="shared" si="13"/>
        <v>248</v>
      </c>
      <c r="F7" s="9">
        <f t="shared" si="14"/>
        <v>1</v>
      </c>
      <c r="G7" s="9">
        <f t="shared" si="15"/>
        <v>0</v>
      </c>
      <c r="H7" s="9">
        <f t="shared" si="16"/>
        <v>0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464</v>
      </c>
      <c r="R7" s="2">
        <v>248</v>
      </c>
    </row>
    <row r="8" spans="1:20" x14ac:dyDescent="0.25">
      <c r="A8" s="4">
        <f t="shared" si="9"/>
        <v>0</v>
      </c>
      <c r="B8" s="4">
        <f t="shared" si="10"/>
        <v>717</v>
      </c>
      <c r="C8" s="4">
        <f t="shared" si="11"/>
        <v>860.4</v>
      </c>
      <c r="D8" s="4">
        <f t="shared" si="12"/>
        <v>1032.48</v>
      </c>
      <c r="E8" s="5">
        <f t="shared" si="13"/>
        <v>8794250</v>
      </c>
      <c r="F8" s="9">
        <f t="shared" si="14"/>
        <v>12265</v>
      </c>
      <c r="G8" s="9">
        <f t="shared" si="15"/>
        <v>10221</v>
      </c>
      <c r="H8" s="9">
        <f t="shared" si="16"/>
        <v>8518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717</v>
      </c>
      <c r="R8" s="2">
        <v>8794250</v>
      </c>
    </row>
    <row r="9" spans="1:20" x14ac:dyDescent="0.25">
      <c r="A9" s="4">
        <f t="shared" si="9"/>
        <v>0</v>
      </c>
      <c r="B9" s="4">
        <f t="shared" si="10"/>
        <v>338</v>
      </c>
      <c r="C9" s="4">
        <f t="shared" si="11"/>
        <v>405.59999999999997</v>
      </c>
      <c r="D9" s="4">
        <f t="shared" si="12"/>
        <v>486.71999999999991</v>
      </c>
      <c r="E9" s="5">
        <f t="shared" si="13"/>
        <v>5515625</v>
      </c>
      <c r="F9" s="9">
        <f t="shared" si="14"/>
        <v>16318</v>
      </c>
      <c r="G9" s="9">
        <f t="shared" si="15"/>
        <v>13599</v>
      </c>
      <c r="H9" s="9">
        <f t="shared" si="16"/>
        <v>11332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338</v>
      </c>
      <c r="R9" s="2">
        <v>5515625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1">N16</f>
        <v>0</v>
      </c>
      <c r="B16" s="4">
        <f t="shared" ref="B16:B28" si="32">Q16</f>
        <v>717</v>
      </c>
      <c r="C16" s="4">
        <f>B16*1.2</f>
        <v>860.4</v>
      </c>
      <c r="D16" s="4">
        <f t="shared" ref="D16:D28" si="33">C16*1.2</f>
        <v>1032.48</v>
      </c>
      <c r="E16" s="5">
        <f t="shared" ref="E16:E28" si="34">R16</f>
        <v>14500000</v>
      </c>
      <c r="F16" s="9">
        <f t="shared" ref="F16:F28" si="35">ROUND((E16/B16),0)</f>
        <v>20223</v>
      </c>
      <c r="G16" s="9">
        <f t="shared" ref="G16:G28" si="36">ROUND((E16/C16),0)</f>
        <v>16853</v>
      </c>
      <c r="H16" s="9">
        <f t="shared" ref="H16:H28" si="37">ROUND((E16/D16),0)</f>
        <v>14044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717</v>
      </c>
      <c r="R16" s="2">
        <v>14500000</v>
      </c>
    </row>
    <row r="17" spans="1:24" s="41" customFormat="1" x14ac:dyDescent="0.25">
      <c r="A17" s="42">
        <f t="shared" si="31"/>
        <v>0</v>
      </c>
      <c r="B17" s="42">
        <f t="shared" si="32"/>
        <v>650</v>
      </c>
      <c r="C17" s="42">
        <f t="shared" ref="C17:C28" si="40">B17*1.2</f>
        <v>780</v>
      </c>
      <c r="D17" s="42">
        <f t="shared" si="33"/>
        <v>936</v>
      </c>
      <c r="E17" s="43">
        <f t="shared" si="34"/>
        <v>12000000</v>
      </c>
      <c r="F17" s="42">
        <f t="shared" si="35"/>
        <v>18462</v>
      </c>
      <c r="G17" s="42">
        <f t="shared" si="36"/>
        <v>15385</v>
      </c>
      <c r="H17" s="42">
        <f t="shared" si="37"/>
        <v>12821</v>
      </c>
      <c r="I17" s="42" t="e">
        <f>#REF!</f>
        <v>#REF!</v>
      </c>
      <c r="J17" s="42">
        <f t="shared" si="38"/>
        <v>0</v>
      </c>
      <c r="O17" s="41">
        <v>0</v>
      </c>
      <c r="P17" s="41">
        <f t="shared" si="39"/>
        <v>0</v>
      </c>
      <c r="Q17" s="41">
        <v>650</v>
      </c>
      <c r="R17" s="44">
        <v>12000000</v>
      </c>
    </row>
    <row r="18" spans="1:24" x14ac:dyDescent="0.25">
      <c r="A18" s="4">
        <f t="shared" si="31"/>
        <v>0</v>
      </c>
      <c r="B18" s="4">
        <f t="shared" si="32"/>
        <v>410</v>
      </c>
      <c r="C18" s="4">
        <f t="shared" si="40"/>
        <v>492</v>
      </c>
      <c r="D18" s="4">
        <f t="shared" si="33"/>
        <v>590.4</v>
      </c>
      <c r="E18" s="5">
        <f t="shared" si="34"/>
        <v>6500000</v>
      </c>
      <c r="F18" s="9">
        <f t="shared" si="35"/>
        <v>15854</v>
      </c>
      <c r="G18" s="9">
        <f t="shared" si="36"/>
        <v>13211</v>
      </c>
      <c r="H18" s="9">
        <f t="shared" si="37"/>
        <v>11009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410</v>
      </c>
      <c r="R18" s="2">
        <v>6500000</v>
      </c>
    </row>
    <row r="19" spans="1:24" x14ac:dyDescent="0.25">
      <c r="A19" s="4">
        <f t="shared" si="31"/>
        <v>0</v>
      </c>
      <c r="B19" s="4">
        <f t="shared" si="32"/>
        <v>420</v>
      </c>
      <c r="C19" s="4">
        <f t="shared" si="40"/>
        <v>504</v>
      </c>
      <c r="D19" s="4">
        <f t="shared" si="33"/>
        <v>604.79999999999995</v>
      </c>
      <c r="E19" s="5">
        <f t="shared" si="34"/>
        <v>6800000</v>
      </c>
      <c r="F19" s="9">
        <f t="shared" si="35"/>
        <v>16190</v>
      </c>
      <c r="G19" s="9">
        <f t="shared" si="36"/>
        <v>13492</v>
      </c>
      <c r="H19" s="9">
        <f t="shared" si="37"/>
        <v>11243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420</v>
      </c>
      <c r="R19" s="2">
        <v>6800000</v>
      </c>
    </row>
    <row r="20" spans="1:24" s="41" customFormat="1" x14ac:dyDescent="0.25">
      <c r="A20" s="42">
        <f t="shared" si="31"/>
        <v>0</v>
      </c>
      <c r="B20" s="42">
        <f t="shared" si="32"/>
        <v>650</v>
      </c>
      <c r="C20" s="42">
        <f t="shared" si="40"/>
        <v>780</v>
      </c>
      <c r="D20" s="42">
        <f t="shared" si="33"/>
        <v>936</v>
      </c>
      <c r="E20" s="43">
        <f t="shared" si="34"/>
        <v>11000000</v>
      </c>
      <c r="F20" s="42">
        <f t="shared" si="35"/>
        <v>16923</v>
      </c>
      <c r="G20" s="42">
        <f t="shared" si="36"/>
        <v>14103</v>
      </c>
      <c r="H20" s="42">
        <f t="shared" si="37"/>
        <v>11752</v>
      </c>
      <c r="I20" s="42" t="e">
        <f>#REF!</f>
        <v>#REF!</v>
      </c>
      <c r="J20" s="42">
        <f t="shared" si="38"/>
        <v>0</v>
      </c>
      <c r="O20" s="41">
        <v>0</v>
      </c>
      <c r="P20" s="41">
        <f t="shared" si="39"/>
        <v>0</v>
      </c>
      <c r="Q20" s="41">
        <v>650</v>
      </c>
      <c r="R20" s="44">
        <v>11000000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15800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44</v>
      </c>
      <c r="Q36" s="46"/>
      <c r="R36" s="46"/>
      <c r="S36" s="46"/>
      <c r="T36" s="47"/>
      <c r="U36" s="21" t="s">
        <v>20</v>
      </c>
      <c r="V36" s="23"/>
      <c r="W36" s="24">
        <f>90*W33/W35</f>
        <v>1.5</v>
      </c>
      <c r="X36" s="24"/>
    </row>
    <row r="37" spans="5:25" ht="15.75" x14ac:dyDescent="0.25">
      <c r="E37" t="s">
        <v>39</v>
      </c>
      <c r="F37">
        <v>58.286999999999999</v>
      </c>
      <c r="U37" s="17"/>
      <c r="V37" s="26"/>
      <c r="W37" s="27">
        <v>0</v>
      </c>
      <c r="X37" s="27"/>
    </row>
    <row r="38" spans="5:25" ht="15.75" x14ac:dyDescent="0.25">
      <c r="E38" t="s">
        <v>41</v>
      </c>
      <c r="F38">
        <v>3.226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E39" t="s">
        <v>42</v>
      </c>
      <c r="F39">
        <v>2.97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E40" t="s">
        <v>43</v>
      </c>
      <c r="F40" s="7">
        <v>2.1160000000000001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13300</v>
      </c>
      <c r="X40" s="22"/>
    </row>
    <row r="41" spans="5:25" ht="15.75" x14ac:dyDescent="0.25">
      <c r="F41">
        <f>SUM(F37:F40)</f>
        <v>66.599000000000004</v>
      </c>
      <c r="G41">
        <f>F41*10.764</f>
        <v>716.87163599999997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15800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717</v>
      </c>
      <c r="X44" s="24" t="s">
        <v>45</v>
      </c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11328600</v>
      </c>
      <c r="X45" s="40">
        <v>700000</v>
      </c>
      <c r="Y45" s="15">
        <f>W45+X45</f>
        <v>12028600</v>
      </c>
    </row>
    <row r="46" spans="5:25" ht="15.75" x14ac:dyDescent="0.25">
      <c r="S46" s="11"/>
      <c r="T46" s="10"/>
      <c r="U46" s="17" t="s">
        <v>24</v>
      </c>
      <c r="V46" s="23"/>
      <c r="W46" s="33">
        <f>W45*0.9</f>
        <v>10195740</v>
      </c>
      <c r="X46" s="34"/>
      <c r="Y46" s="15">
        <f>Y45*0.9</f>
        <v>10825740</v>
      </c>
    </row>
    <row r="47" spans="5:25" ht="15.75" x14ac:dyDescent="0.25">
      <c r="S47" s="10"/>
      <c r="T47" s="10"/>
      <c r="U47" s="17" t="s">
        <v>25</v>
      </c>
      <c r="V47" s="23"/>
      <c r="W47" s="33">
        <f>W45*0.8</f>
        <v>9062880</v>
      </c>
      <c r="X47" s="33"/>
      <c r="Y47" s="15">
        <f>Y45*0.8</f>
        <v>9622880</v>
      </c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15:24" ht="15.75" x14ac:dyDescent="0.25">
      <c r="U49" s="36" t="s">
        <v>26</v>
      </c>
      <c r="V49" s="37"/>
      <c r="W49" s="38">
        <f>W30*W44</f>
        <v>1792500</v>
      </c>
      <c r="X49" s="38"/>
    </row>
    <row r="50" spans="15:24" ht="15.75" x14ac:dyDescent="0.25">
      <c r="U50" s="17" t="s">
        <v>27</v>
      </c>
      <c r="V50" s="23"/>
      <c r="W50" s="35"/>
      <c r="X50" s="35"/>
    </row>
    <row r="51" spans="15:24" ht="15.75" x14ac:dyDescent="0.25">
      <c r="U51" s="39" t="s">
        <v>28</v>
      </c>
      <c r="V51" s="35"/>
      <c r="W51" s="33">
        <f>W45*0.025/12</f>
        <v>23601.25</v>
      </c>
      <c r="X51" s="33"/>
    </row>
    <row r="54" spans="15:24" x14ac:dyDescent="0.25">
      <c r="O54">
        <v>90</v>
      </c>
      <c r="P54">
        <f>O54*250</f>
        <v>22500</v>
      </c>
    </row>
    <row r="55" spans="15:24" x14ac:dyDescent="0.25">
      <c r="O55">
        <v>40</v>
      </c>
      <c r="P55">
        <f>O55*200</f>
        <v>8000</v>
      </c>
      <c r="R55">
        <v>40</v>
      </c>
      <c r="S55">
        <f>R55*250</f>
        <v>10000</v>
      </c>
      <c r="U55">
        <v>15</v>
      </c>
    </row>
    <row r="56" spans="15:24" x14ac:dyDescent="0.25">
      <c r="P56">
        <f>SUM(P54:P55)</f>
        <v>30500</v>
      </c>
      <c r="R56">
        <v>12</v>
      </c>
      <c r="S56">
        <f>R56*200</f>
        <v>2400</v>
      </c>
    </row>
    <row r="57" spans="15:24" x14ac:dyDescent="0.25">
      <c r="S57">
        <f>SUM(S55:S56)</f>
        <v>12400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N38:O38"/>
  <sheetViews>
    <sheetView topLeftCell="A4" zoomScaleNormal="100" workbookViewId="0">
      <selection activeCell="Q39" sqref="Q39"/>
    </sheetView>
  </sheetViews>
  <sheetFormatPr defaultRowHeight="15" x14ac:dyDescent="0.25"/>
  <sheetData>
    <row r="38" spans="14:15" x14ac:dyDescent="0.25">
      <c r="N38">
        <v>58.356000000000002</v>
      </c>
      <c r="O38">
        <f>N38*10.764</f>
        <v>628.14398399999993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T8:W14"/>
  <sheetViews>
    <sheetView workbookViewId="0">
      <selection activeCell="V25" sqref="V25"/>
    </sheetView>
  </sheetViews>
  <sheetFormatPr defaultRowHeight="15" x14ac:dyDescent="0.25"/>
  <cols>
    <col min="23" max="23" width="17.5703125" customWidth="1"/>
  </cols>
  <sheetData>
    <row r="8" spans="20:23" x14ac:dyDescent="0.25">
      <c r="W8">
        <v>8190250</v>
      </c>
    </row>
    <row r="9" spans="20:23" x14ac:dyDescent="0.25">
      <c r="W9">
        <v>574000</v>
      </c>
    </row>
    <row r="10" spans="20:23" x14ac:dyDescent="0.25">
      <c r="T10">
        <v>58.286999999999999</v>
      </c>
      <c r="W10">
        <v>30000</v>
      </c>
    </row>
    <row r="11" spans="20:23" x14ac:dyDescent="0.25">
      <c r="T11">
        <v>3.226</v>
      </c>
      <c r="W11">
        <f>SUM(W8:W10)</f>
        <v>8794250</v>
      </c>
    </row>
    <row r="12" spans="20:23" x14ac:dyDescent="0.25">
      <c r="T12">
        <v>2.97</v>
      </c>
    </row>
    <row r="13" spans="20:23" x14ac:dyDescent="0.25">
      <c r="T13">
        <v>2.1160000000000001</v>
      </c>
    </row>
    <row r="14" spans="20:23" x14ac:dyDescent="0.25">
      <c r="T14">
        <f>SUM(T10:T13)</f>
        <v>66.599000000000004</v>
      </c>
      <c r="U14">
        <f>T14*10.764</f>
        <v>716.87163599999997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R9:S11"/>
  <sheetViews>
    <sheetView workbookViewId="0">
      <selection activeCell="S12" sqref="S12"/>
    </sheetView>
  </sheetViews>
  <sheetFormatPr defaultRowHeight="15" x14ac:dyDescent="0.25"/>
  <sheetData>
    <row r="9" spans="18:19" x14ac:dyDescent="0.25">
      <c r="R9">
        <v>28.228000000000002</v>
      </c>
    </row>
    <row r="10" spans="18:19" x14ac:dyDescent="0.25">
      <c r="R10">
        <v>3.1360000000000001</v>
      </c>
    </row>
    <row r="11" spans="18:19" x14ac:dyDescent="0.25">
      <c r="R11">
        <f>SUM(R9:R10)</f>
        <v>31.364000000000001</v>
      </c>
      <c r="S11">
        <f>R11*10.764</f>
        <v>337.60209599999996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7"/>
  <sheetViews>
    <sheetView topLeftCell="A9" zoomScaleNormal="100" workbookViewId="0">
      <selection activeCell="X27" sqref="X27"/>
    </sheetView>
  </sheetViews>
  <sheetFormatPr defaultRowHeight="15" x14ac:dyDescent="0.25"/>
  <sheetData>
    <row r="7" ht="17.25" customHeight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33" sqref="Y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5"/>
  <sheetViews>
    <sheetView workbookViewId="0">
      <selection activeCell="M35" sqref="M35"/>
    </sheetView>
  </sheetViews>
  <sheetFormatPr defaultRowHeight="15" x14ac:dyDescent="0.25"/>
  <sheetData>
    <row r="1" spans="1:1" x14ac:dyDescent="0.25">
      <c r="A1" s="6"/>
    </row>
    <row r="35" spans="12:13" x14ac:dyDescent="0.25">
      <c r="L35">
        <v>59.366</v>
      </c>
      <c r="M35">
        <f>L35*10.764</f>
        <v>639.015624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M9:X34"/>
  <sheetViews>
    <sheetView topLeftCell="A2" zoomScaleNormal="100" workbookViewId="0">
      <selection activeCell="X23" sqref="X23"/>
    </sheetView>
  </sheetViews>
  <sheetFormatPr defaultRowHeight="15" x14ac:dyDescent="0.25"/>
  <cols>
    <col min="24" max="24" width="23.42578125" customWidth="1"/>
  </cols>
  <sheetData>
    <row r="9" spans="24:24" x14ac:dyDescent="0.25">
      <c r="X9">
        <v>5376242</v>
      </c>
    </row>
    <row r="10" spans="24:24" x14ac:dyDescent="0.25">
      <c r="X10">
        <v>376400</v>
      </c>
    </row>
    <row r="11" spans="24:24" x14ac:dyDescent="0.25">
      <c r="X11">
        <v>30000</v>
      </c>
    </row>
    <row r="12" spans="24:24" x14ac:dyDescent="0.25">
      <c r="X12">
        <f>SUM(X9:X11)</f>
        <v>5782642</v>
      </c>
    </row>
    <row r="34" spans="13:14" x14ac:dyDescent="0.25">
      <c r="M34">
        <v>41.363999999999997</v>
      </c>
      <c r="N34">
        <f>M34*10.764</f>
        <v>445.24209599999995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2024-10-25T08:19:40Z</dcterms:modified>
</cp:coreProperties>
</file>