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Andheri West\Vedavati Lokesh Kanchan\"/>
    </mc:Choice>
  </mc:AlternateContent>
  <xr:revisionPtr revIDLastSave="0" documentId="13_ncr:1_{4AA27EFC-BE18-4548-9F53-8FE40D0C02F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P2" i="4"/>
  <c r="G31" i="4" l="1"/>
  <c r="C5" i="25" l="1"/>
  <c r="C4" i="25"/>
  <c r="C3" i="25"/>
  <c r="B3" i="4"/>
  <c r="C3" i="4" s="1"/>
  <c r="D3" i="4" s="1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D20" i="23" s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<sst xmlns="http://schemas.openxmlformats.org/spreadsheetml/2006/main" count="129" uniqueCount="87">
  <si>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</si>
  <si>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</si>
  <si>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</si>
  <si>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</si>
  <si>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</si>
  <si>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</si>
  <si>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</si>
  <si>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</si>
  <si>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</si>
  <si>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</si>
  <si>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</si>
  <si>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</si>
  <si>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</si>
  <si>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</si>
  <si>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</si>
  <si>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</si>
  <si>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</si>
  <si>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</si>
  <si>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</si>
  <si>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</si>
  <si>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</si>
  <si>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</si>
  <si>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</si>
  <si>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</si>
  <si>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</si>
  <si>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</si>
  <si>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</si>
  <si>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</si>
  <si>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</si>
  <si>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</si>
  <si>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</si>
  <si>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</si>
  <si>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</si>
  <si>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</si>
  <si>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</si>
  <si>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</si>
  <si>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</si>
  <si>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</si>
  <si>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</si>
  <si>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</si>
  <si>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</si>
  <si>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</si>
  <si>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</si>
  <si>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</si>
  <si>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</si>
  <si>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</si>
  <si>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</si>
  <si>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</si>
  <si>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</si>
  <si>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</si>
  <si>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</si>
  <si>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</si>
  <si>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</si>
  <si>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</si>
  <si>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</si>
  <si>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</si>
  <si>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</si>
  <si>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</si>
  <si>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</si>
  <si>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</si>
  <si>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</si>
  <si>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</si>
  <si>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</si>
  <si>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</si>
  <si>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</si>
  <si>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</si>
  <si>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</si>
  <si>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</si>
  <si>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</si>
  <si>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</si>
  <si>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</si>
  <si>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</si>
  <si>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</si>
  <si>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</si>
  <si>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</si>
  <si>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</si>
  <si>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</si>
  <si>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</si>
  <si>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</si>
  <si>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</si>
  <si>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</si>
  <si>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</si>
  <si>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</si>
  <si>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</si>
  <si>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</si>
  <si>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- 2008</t>
  </si>
  <si>
    <t>IGR-13.08.24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</si>
</sst>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0391A9-1277-41B2-8847-02A0D0B9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D322F-37AE-4A6F-BA56-B600FA703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0C828-20A4-40C1-886F-6EE43F117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269719.04399999999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299119.04399999999</v>
      </c>
      <c r="D9" s="58" t="s">
        <v>62</v>
      </c>
      <c r="E9" s="59">
        <f>C9/10.764</f>
        <v>27788.837235228541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16</v>
      </c>
      <c r="D13" s="65">
        <f>D12-C13</f>
        <v>84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22300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16</v>
      </c>
      <c r="D7" s="24">
        <v>2024</v>
      </c>
    </row>
    <row r="8" spans="1:5" x14ac:dyDescent="0.25">
      <c r="A8" s="15" t="s">
        <v>18</v>
      </c>
      <c r="B8" s="23"/>
      <c r="C8" s="24">
        <f>C9-C7</f>
        <v>44</v>
      </c>
      <c r="D8" s="24">
        <v>2008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24</v>
      </c>
      <c r="D10" s="24"/>
    </row>
    <row r="11" spans="1:5" x14ac:dyDescent="0.25">
      <c r="A11" s="15"/>
      <c r="B11" s="25"/>
      <c r="C11" s="26">
        <f>C10%</f>
        <v>0.24</v>
      </c>
      <c r="D11" s="26"/>
    </row>
    <row r="12" spans="1:5" x14ac:dyDescent="0.25">
      <c r="A12" s="15" t="s">
        <v>21</v>
      </c>
      <c r="B12" s="18"/>
      <c r="C12" s="19">
        <f>C6*C11</f>
        <v>648</v>
      </c>
      <c r="D12" s="22"/>
    </row>
    <row r="13" spans="1:5" x14ac:dyDescent="0.25">
      <c r="A13" s="15" t="s">
        <v>22</v>
      </c>
      <c r="B13" s="18"/>
      <c r="C13" s="19">
        <f>C6-C12</f>
        <v>2052</v>
      </c>
      <c r="D13" s="22"/>
    </row>
    <row r="14" spans="1:5" x14ac:dyDescent="0.25">
      <c r="A14" s="15" t="s">
        <v>15</v>
      </c>
      <c r="B14" s="18"/>
      <c r="C14" s="19">
        <f>C5</f>
        <v>22300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24352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364</v>
      </c>
      <c r="D18" s="24"/>
    </row>
    <row r="19" spans="1:5" x14ac:dyDescent="0.25">
      <c r="A19" s="15" t="s">
        <v>74</v>
      </c>
      <c r="B19" s="6"/>
      <c r="C19" s="30">
        <f>C18*C16</f>
        <v>8864128</v>
      </c>
      <c r="D19" s="72"/>
      <c r="E19" s="65"/>
    </row>
    <row r="20" spans="1:5" x14ac:dyDescent="0.25">
      <c r="A20" s="15" t="s">
        <v>24</v>
      </c>
      <c r="C20" s="31">
        <f>C19*90%</f>
        <v>7977715.2000000002</v>
      </c>
      <c r="D20" s="30">
        <f>C20*0.75</f>
        <v>5983286.4000000004</v>
      </c>
      <c r="E20" s="65"/>
    </row>
    <row r="21" spans="1:5" x14ac:dyDescent="0.25">
      <c r="A21" s="15" t="s">
        <v>25</v>
      </c>
      <c r="C21" s="31">
        <f>C19*80%</f>
        <v>7091302.4000000004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982800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18466.933333333334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" sqref="G2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278</v>
      </c>
      <c r="C2" s="4">
        <f t="shared" ref="C2:C16" si="1">B2*1.2</f>
        <v>333.59999999999997</v>
      </c>
      <c r="D2" s="4">
        <f t="shared" ref="D2:D16" si="2">C2*1.2</f>
        <v>400.31999999999994</v>
      </c>
      <c r="E2" s="5">
        <f t="shared" ref="E2:E16" si="3">R2</f>
        <v>6500000</v>
      </c>
      <c r="F2" s="4">
        <f t="shared" ref="F2:F15" si="4">ROUND((E2/B2),0)</f>
        <v>23381</v>
      </c>
      <c r="G2" s="74">
        <f t="shared" ref="G2:G15" si="5">ROUND((E2/C2),0)</f>
        <v>19484</v>
      </c>
      <c r="H2" s="74">
        <f t="shared" ref="H2:H15" si="6">ROUND((E2/D2),0)</f>
        <v>16237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3" si="9">O2/1.2</f>
        <v>0</v>
      </c>
      <c r="Q2" s="7">
        <v>278</v>
      </c>
      <c r="R2" s="75">
        <v>6500000</v>
      </c>
      <c r="S2" s="2" t="s">
        <v>86</v>
      </c>
    </row>
    <row r="3" spans="1:19" x14ac:dyDescent="0.25">
      <c r="A3" s="4">
        <v>2</v>
      </c>
      <c r="B3" s="4">
        <f t="shared" si="0"/>
        <v>427</v>
      </c>
      <c r="C3" s="4">
        <f t="shared" si="1"/>
        <v>512.4</v>
      </c>
      <c r="D3" s="4">
        <f t="shared" si="2"/>
        <v>614.88</v>
      </c>
      <c r="E3" s="5">
        <f t="shared" si="3"/>
        <v>11000000</v>
      </c>
      <c r="F3" s="4">
        <f t="shared" si="4"/>
        <v>25761</v>
      </c>
      <c r="G3" s="74">
        <f t="shared" si="5"/>
        <v>21468</v>
      </c>
      <c r="H3" s="74">
        <f t="shared" si="6"/>
        <v>17890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427</v>
      </c>
      <c r="R3" s="75">
        <v>11000000</v>
      </c>
      <c r="S3" s="2"/>
    </row>
    <row r="4" spans="1:19" x14ac:dyDescent="0.25">
      <c r="A4" s="4">
        <v>3</v>
      </c>
      <c r="B4" s="4">
        <f t="shared" si="0"/>
        <v>308.33333333333337</v>
      </c>
      <c r="C4" s="4">
        <f t="shared" si="1"/>
        <v>370.00000000000006</v>
      </c>
      <c r="D4" s="4">
        <f t="shared" si="2"/>
        <v>444.00000000000006</v>
      </c>
      <c r="E4" s="5">
        <f t="shared" si="3"/>
        <v>8500000</v>
      </c>
      <c r="F4" s="4">
        <f t="shared" si="4"/>
        <v>27568</v>
      </c>
      <c r="G4" s="74">
        <f t="shared" si="5"/>
        <v>22973</v>
      </c>
      <c r="H4" s="74">
        <f t="shared" si="6"/>
        <v>19144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370</v>
      </c>
      <c r="Q4" s="7">
        <f t="shared" ref="Q4:Q10" si="10">P4/1.2</f>
        <v>308.33333333333337</v>
      </c>
      <c r="R4" s="75">
        <v>8500000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1">O5/1.2</f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1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85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375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364</v>
      </c>
    </row>
    <row r="29" spans="1:19" s="10" customFormat="1" x14ac:dyDescent="0.25">
      <c r="C29" s="67" t="s">
        <v>1</v>
      </c>
      <c r="D29" s="67">
        <v>8550000</v>
      </c>
      <c r="F29" s="52" t="s">
        <v>72</v>
      </c>
      <c r="G29" s="52">
        <v>437</v>
      </c>
      <c r="H29" s="10">
        <f>G29/G28</f>
        <v>1.2005494505494505</v>
      </c>
    </row>
    <row r="30" spans="1:19" s="10" customFormat="1" x14ac:dyDescent="0.25">
      <c r="F30" s="52" t="s">
        <v>73</v>
      </c>
      <c r="G30" s="52">
        <v>23000</v>
      </c>
    </row>
    <row r="31" spans="1:19" s="10" customFormat="1" x14ac:dyDescent="0.25">
      <c r="C31" s="70"/>
      <c r="D31" s="70"/>
      <c r="F31" s="70" t="s">
        <v>74</v>
      </c>
      <c r="G31" s="70">
        <f>G28*G30</f>
        <v>8372000</v>
      </c>
      <c r="H31" s="10">
        <f>G31/D29</f>
        <v>0.9791812865497076</v>
      </c>
    </row>
    <row r="32" spans="1:19" s="10" customFormat="1" x14ac:dyDescent="0.25">
      <c r="C32" s="70"/>
      <c r="D32" s="70"/>
      <c r="F32" s="70" t="s">
        <v>24</v>
      </c>
      <c r="G32" s="70">
        <f>G31*90%</f>
        <v>7534800</v>
      </c>
    </row>
    <row r="33" spans="3:7" s="10" customFormat="1" x14ac:dyDescent="0.25">
      <c r="C33" s="70"/>
      <c r="D33" s="70"/>
      <c r="F33" s="70" t="s">
        <v>25</v>
      </c>
      <c r="G33" s="70">
        <f>G31*80%</f>
        <v>6697600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2024-10-23T10:32:25Z</dcterms:modified>
</cp:coreProperties>
</file>