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1F63705-045F-4AFB-9BD9-9D005187F73A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0" i="1" l="1"/>
  <c r="E13" i="1"/>
  <c r="H7" i="1"/>
  <c r="F30" i="1"/>
  <c r="F29" i="1"/>
  <c r="A36" i="1"/>
  <c r="B28" i="1"/>
  <c r="B27" i="1"/>
  <c r="F12" i="1"/>
  <c r="C40" i="1" l="1"/>
  <c r="G33" i="1" l="1"/>
  <c r="F33" i="1" l="1"/>
  <c r="C39" i="1"/>
  <c r="C38" i="1"/>
  <c r="H34" i="1" l="1"/>
  <c r="H28" i="1"/>
  <c r="O14" i="1" l="1"/>
  <c r="C37" i="1" l="1"/>
  <c r="C36" i="1"/>
  <c r="B10" i="1"/>
  <c r="B11" i="1" s="1"/>
  <c r="B8" i="1"/>
  <c r="B6" i="1"/>
  <c r="B5" i="1"/>
  <c r="B14" i="1" s="1"/>
  <c r="B12" i="1" l="1"/>
  <c r="B13" i="1" s="1"/>
  <c r="B15" i="1" s="1"/>
  <c r="E40" i="1" s="1"/>
  <c r="E39" i="1" l="1"/>
  <c r="E38" i="1"/>
  <c r="E37" i="1"/>
  <c r="E36" i="1"/>
  <c r="B17" i="1"/>
  <c r="B19" i="1" l="1"/>
  <c r="B18" i="1"/>
  <c r="B21" i="1"/>
  <c r="F27" i="1"/>
  <c r="F28" i="1" l="1"/>
  <c r="G28" i="1"/>
  <c r="I28" i="1" l="1"/>
  <c r="H27" i="1" l="1"/>
  <c r="G4" i="1" l="1"/>
  <c r="G27" i="1"/>
  <c r="I27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<sst xmlns="http://schemas.openxmlformats.org/spreadsheetml/2006/main" count="33" uniqueCount="29">
  <si>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</si>
  <si>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</si>
  <si>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</si>
  <si>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</si>
  <si>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</si>
  <si>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</si>
  <si>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</si>
  <si>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</si>
  <si>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</si>
  <si>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</si>
  <si>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</si>
  <si>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</si>
  <si>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</si>
  <si>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</si>
  <si>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</si>
  <si>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</si>
  <si>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</si>
  <si>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</si>
  <si>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</si>
  <si>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</si>
  <si>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</si>
  <si>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</si>
  <si>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</si>
  <si>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</si>
  <si>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</si>
  <si>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SBA</t>
  </si>
  <si>
    <t>Rate</t>
  </si>
  <si>
    <t>Measurement Carpet</t>
  </si>
  <si>
    <t>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</si>
</sst>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6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43" fontId="12" fillId="0" borderId="1" xfId="0" applyNumberFormat="1" applyFont="1" applyBorder="1"/>
    <xf numFmtId="0" fontId="0" fillId="2" borderId="1" xfId="0" applyFill="1" applyBorder="1"/>
    <xf numFmtId="43" fontId="6" fillId="0" borderId="0" xfId="0" applyNumberFormat="1" applyFont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/>
    <xf numFmtId="0" fontId="15" fillId="0" borderId="1" xfId="0" applyFont="1" applyFill="1" applyBorder="1"/>
    <xf numFmtId="0" fontId="0" fillId="0" borderId="1" xfId="0" applyFont="1" applyFill="1" applyBorder="1"/>
    <xf numFmtId="0" fontId="0" fillId="0" borderId="5" xfId="0" applyFill="1" applyBorder="1"/>
    <xf numFmtId="0" fontId="7" fillId="0" borderId="7" xfId="0" applyFont="1" applyFill="1" applyBorder="1"/>
    <xf numFmtId="0" fontId="0" fillId="0" borderId="7" xfId="0" applyFill="1" applyBorder="1"/>
    <xf numFmtId="43" fontId="0" fillId="0" borderId="7" xfId="0" applyNumberFormat="1" applyFill="1" applyBorder="1"/>
    <xf numFmtId="0" fontId="15" fillId="3" borderId="1" xfId="0" applyFont="1" applyFill="1" applyBorder="1"/>
    <xf numFmtId="0" fontId="0" fillId="3" borderId="1" xfId="0" applyFont="1" applyFill="1" applyBorder="1"/>
    <xf numFmtId="43" fontId="0" fillId="3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220297</xdr:colOff>
      <xdr:row>38</xdr:row>
      <xdr:rowOff>67695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A50EE-E22B-45D6-BED0-98D07DDC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754697" cy="730669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239349</xdr:colOff>
      <xdr:row>38</xdr:row>
      <xdr:rowOff>29589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A34F1A-2A51-4E47-85F6-0CD20859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773749" cy="72685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2F721-D1FB-496C-9C2C-791C0D728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7516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15</xdr:col>
      <xdr:colOff>334698</xdr:colOff>
      <xdr:row>49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E92A56-3F08-4488-98BE-6E8B7B72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1500"/>
          <a:ext cx="9478698" cy="876422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3</xdr:row>
      <xdr:rowOff>0</xdr:rowOff>
    </xdr:from>
    <xdr:to>
      <xdr:col>32</xdr:col>
      <xdr:colOff>258487</xdr:colOff>
      <xdr:row>49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A5CFC6-F475-44BE-BDF8-ACEE95151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3200" y="571500"/>
          <a:ext cx="9402487" cy="89356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9"/>
  <sheetViews>
    <sheetView tabSelected="1" zoomScaleNormal="100" workbookViewId="0">
      <selection activeCell="F19" sqref="F19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/>
      <c r="B2" s="24"/>
      <c r="C2" s="24"/>
      <c r="D2" s="22"/>
      <c r="E2" s="8"/>
      <c r="F2" s="48"/>
    </row>
    <row r="3" spans="1:17" ht="16.5" x14ac:dyDescent="0.3">
      <c r="A3" s="16" t="s">
        <v>0</v>
      </c>
      <c r="B3" s="25">
        <v>10000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2500</v>
      </c>
      <c r="C4" s="17"/>
      <c r="D4" s="17"/>
      <c r="E4">
        <v>2005</v>
      </c>
      <c r="F4" s="3">
        <v>2024</v>
      </c>
      <c r="G4" s="4">
        <f>F4-E4</f>
        <v>19</v>
      </c>
      <c r="L4" s="24"/>
    </row>
    <row r="5" spans="1:17" ht="16.5" x14ac:dyDescent="0.3">
      <c r="A5" s="16" t="s">
        <v>2</v>
      </c>
      <c r="B5" s="25">
        <f>B3-B4</f>
        <v>7500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2500</v>
      </c>
      <c r="C6" s="17"/>
      <c r="D6" s="17"/>
      <c r="E6" s="36" t="s">
        <v>22</v>
      </c>
      <c r="F6" s="8" t="s">
        <v>23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19</v>
      </c>
      <c r="C7" s="20"/>
      <c r="D7" s="20"/>
      <c r="F7" s="3">
        <v>622</v>
      </c>
      <c r="G7" s="14">
        <v>7000</v>
      </c>
      <c r="H7">
        <f>G7*F7</f>
        <v>4354000</v>
      </c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41</v>
      </c>
      <c r="C8" s="20"/>
      <c r="D8" s="20"/>
      <c r="F8" s="3"/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F9" s="29"/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28.5</v>
      </c>
      <c r="C10" s="20"/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0.28499999999999998</v>
      </c>
      <c r="C11" s="33"/>
      <c r="D11" s="33"/>
      <c r="E11" s="44" t="s">
        <v>27</v>
      </c>
      <c r="F11" s="44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712.49999999999989</v>
      </c>
      <c r="C12" s="21"/>
      <c r="D12" s="21"/>
      <c r="E12" s="10">
        <v>435</v>
      </c>
      <c r="F12" s="10">
        <f>F7/E12</f>
        <v>1.4298850574712643</v>
      </c>
      <c r="G12" s="6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1787.5</v>
      </c>
      <c r="C13" s="21"/>
      <c r="D13" s="21"/>
      <c r="E13" s="10">
        <f>E12*1.2</f>
        <v>522</v>
      </c>
      <c r="F13" s="10"/>
      <c r="K13" s="13"/>
      <c r="L13" s="52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7500</v>
      </c>
      <c r="C14" s="17"/>
      <c r="D14" s="17"/>
      <c r="E14" s="10"/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9287.5</v>
      </c>
      <c r="C15" s="17"/>
      <c r="D15" s="17"/>
      <c r="E15" s="10"/>
      <c r="F15" s="10"/>
      <c r="K15" s="13"/>
      <c r="L15" s="31"/>
      <c r="M15" s="31"/>
    </row>
    <row r="16" spans="1:17" ht="16.5" x14ac:dyDescent="0.3">
      <c r="A16" s="16" t="s">
        <v>21</v>
      </c>
      <c r="B16" s="22">
        <v>435</v>
      </c>
      <c r="C16" s="34"/>
      <c r="D16" s="16"/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4040062.5</v>
      </c>
      <c r="C17" s="23"/>
      <c r="D17" s="50"/>
      <c r="E17" s="46"/>
      <c r="F17" s="46"/>
      <c r="I17" s="5"/>
      <c r="J17" s="32"/>
      <c r="K17" s="5"/>
      <c r="L17" s="6"/>
      <c r="N17" s="6"/>
    </row>
    <row r="18" spans="1:14" ht="16.5" x14ac:dyDescent="0.3">
      <c r="A18" s="34" t="s">
        <v>28</v>
      </c>
      <c r="B18" s="23">
        <f>B17*0.85</f>
        <v>3434053.125</v>
      </c>
      <c r="C18" s="23"/>
      <c r="D18" s="50"/>
      <c r="E18" s="46"/>
      <c r="F18" s="46"/>
      <c r="I18" s="5"/>
      <c r="J18" s="32"/>
      <c r="K18" s="5"/>
      <c r="L18" s="6"/>
      <c r="N18" s="6"/>
    </row>
    <row r="19" spans="1:14" s="41" customFormat="1" ht="16.5" x14ac:dyDescent="0.3">
      <c r="A19" s="42" t="s">
        <v>24</v>
      </c>
      <c r="B19" s="37">
        <f>B17*0.7</f>
        <v>2828043.75</v>
      </c>
      <c r="C19" s="37"/>
      <c r="D19" s="43"/>
      <c r="E19" s="45"/>
      <c r="F19" s="45"/>
      <c r="I19" s="38"/>
      <c r="J19" s="39"/>
      <c r="K19" s="38"/>
      <c r="L19" s="40"/>
      <c r="N19" s="40"/>
    </row>
    <row r="20" spans="1:14" s="41" customFormat="1" ht="16.5" x14ac:dyDescent="0.3">
      <c r="A20" s="42" t="s">
        <v>12</v>
      </c>
      <c r="B20" s="37">
        <f>522*B4</f>
        <v>1305000</v>
      </c>
      <c r="C20" s="43"/>
      <c r="D20" s="43"/>
      <c r="E20" s="45"/>
      <c r="F20" s="45"/>
      <c r="I20" s="40"/>
      <c r="J20" s="38"/>
    </row>
    <row r="21" spans="1:14" ht="16.5" x14ac:dyDescent="0.3">
      <c r="A21" s="22" t="s">
        <v>16</v>
      </c>
      <c r="B21" s="23">
        <f>B17*0.03/12</f>
        <v>10100.15625</v>
      </c>
      <c r="C21" s="23"/>
      <c r="D21" s="50"/>
      <c r="E21" s="46"/>
      <c r="F21" s="46"/>
      <c r="I21" s="6"/>
      <c r="J21" s="5"/>
    </row>
    <row r="22" spans="1:14" x14ac:dyDescent="0.25">
      <c r="A22" s="30"/>
      <c r="B22" s="47"/>
      <c r="C22" s="30"/>
      <c r="D22" s="30"/>
      <c r="E22" s="49"/>
      <c r="F22" s="6"/>
    </row>
    <row r="23" spans="1:14" x14ac:dyDescent="0.25">
      <c r="B23" s="12"/>
      <c r="I23" s="6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f>C27/1.2</f>
        <v>500</v>
      </c>
      <c r="C27" s="8">
        <v>600</v>
      </c>
      <c r="D27" s="8"/>
      <c r="E27" s="8">
        <v>4000000</v>
      </c>
      <c r="F27" s="10">
        <f t="shared" ref="F27:F33" si="0">E27/B27</f>
        <v>8000</v>
      </c>
      <c r="G27" s="10">
        <f>E27/C27</f>
        <v>6666.666666666667</v>
      </c>
      <c r="H27" s="10" t="e">
        <f>E27/#REF!</f>
        <v>#REF!</v>
      </c>
      <c r="I27" s="8">
        <f>C27/B27</f>
        <v>1.2</v>
      </c>
      <c r="J27" s="15"/>
    </row>
    <row r="28" spans="1:14" ht="17.25" x14ac:dyDescent="0.3">
      <c r="B28" s="9">
        <f>D28/1.45</f>
        <v>472.41379310344831</v>
      </c>
      <c r="C28" s="8"/>
      <c r="D28" s="8">
        <v>685</v>
      </c>
      <c r="E28" s="8">
        <v>4800000</v>
      </c>
      <c r="F28" s="10">
        <f t="shared" si="0"/>
        <v>10160.583941605839</v>
      </c>
      <c r="G28" s="10" t="e">
        <f>E28/C28</f>
        <v>#DIV/0!</v>
      </c>
      <c r="H28" s="10">
        <f>E28/D28</f>
        <v>7007.2992700729928</v>
      </c>
      <c r="I28" s="8">
        <f>C28/B28</f>
        <v>0</v>
      </c>
      <c r="J28" s="15"/>
    </row>
    <row r="29" spans="1:14" ht="17.25" x14ac:dyDescent="0.3">
      <c r="B29" s="9">
        <v>430</v>
      </c>
      <c r="C29" s="8"/>
      <c r="D29" s="8"/>
      <c r="E29" s="8">
        <v>4300000</v>
      </c>
      <c r="F29" s="10">
        <f t="shared" si="0"/>
        <v>10000</v>
      </c>
      <c r="G29" s="10"/>
      <c r="H29" s="10"/>
      <c r="I29" s="8"/>
      <c r="J29" s="15"/>
    </row>
    <row r="30" spans="1:14" ht="17.25" x14ac:dyDescent="0.3">
      <c r="B30" s="9">
        <v>412</v>
      </c>
      <c r="C30" s="8"/>
      <c r="D30" s="8"/>
      <c r="E30" s="8">
        <v>4800000</v>
      </c>
      <c r="F30" s="10">
        <f t="shared" si="0"/>
        <v>11650.485436893205</v>
      </c>
      <c r="G30" s="10"/>
      <c r="H30" s="10"/>
      <c r="I30" s="8"/>
      <c r="J30" s="15"/>
    </row>
    <row r="31" spans="1:14" ht="17.25" x14ac:dyDescent="0.3">
      <c r="B31" s="9"/>
      <c r="C31" s="8"/>
      <c r="D31" s="8"/>
      <c r="E31" s="8"/>
      <c r="F31" s="10"/>
      <c r="G31" s="10"/>
      <c r="H31" s="10"/>
      <c r="I31" s="8"/>
      <c r="J31" s="15"/>
    </row>
    <row r="32" spans="1:14" ht="17.25" x14ac:dyDescent="0.3">
      <c r="B32" s="9"/>
      <c r="C32" s="8"/>
      <c r="D32" s="8"/>
      <c r="E32" s="8"/>
      <c r="F32" s="10"/>
      <c r="G32" s="10"/>
      <c r="H32" s="10"/>
      <c r="I32" s="8"/>
      <c r="J32" s="15"/>
    </row>
    <row r="33" spans="1:10" ht="17.25" x14ac:dyDescent="0.3">
      <c r="B33" s="9"/>
      <c r="C33" s="8"/>
      <c r="D33" s="8"/>
      <c r="E33" s="8"/>
      <c r="F33" s="10" t="e">
        <f t="shared" si="0"/>
        <v>#DIV/0!</v>
      </c>
      <c r="G33" s="10" t="e">
        <f>E33/C33</f>
        <v>#DIV/0!</v>
      </c>
      <c r="H33" s="10"/>
      <c r="I33" s="8"/>
      <c r="J33" s="15"/>
    </row>
    <row r="34" spans="1:10" x14ac:dyDescent="0.25">
      <c r="A34" s="41"/>
      <c r="B34" s="60"/>
      <c r="C34" s="61"/>
      <c r="D34" s="61"/>
      <c r="E34" s="62"/>
      <c r="F34" s="55"/>
      <c r="G34" s="10"/>
      <c r="H34" s="10" t="e">
        <f>E34/D34</f>
        <v>#DIV/0!</v>
      </c>
      <c r="I34" s="8"/>
    </row>
    <row r="35" spans="1:10" x14ac:dyDescent="0.25">
      <c r="A35" s="54" t="s">
        <v>21</v>
      </c>
      <c r="B35" s="53" t="s">
        <v>11</v>
      </c>
      <c r="C35" s="54" t="s">
        <v>26</v>
      </c>
      <c r="D35" s="54"/>
      <c r="E35" s="54"/>
      <c r="F35" s="41"/>
    </row>
    <row r="36" spans="1:10" ht="15.75" x14ac:dyDescent="0.25">
      <c r="A36" s="57">
        <f>53.68*10.764+5.62*10.764</f>
        <v>638.30520000000001</v>
      </c>
      <c r="B36" s="58">
        <v>7150000</v>
      </c>
      <c r="C36" s="54">
        <f t="shared" ref="C36:C40" si="1">B36/A36</f>
        <v>11201.538073009588</v>
      </c>
      <c r="D36" s="54"/>
      <c r="E36" s="55">
        <f>B15/C36</f>
        <v>0.8291272090909092</v>
      </c>
      <c r="F36" s="59"/>
      <c r="G36" s="51"/>
      <c r="I36" s="6"/>
    </row>
    <row r="37" spans="1:10" ht="15.75" x14ac:dyDescent="0.25">
      <c r="A37" s="57">
        <v>565</v>
      </c>
      <c r="B37" s="58">
        <v>4225000</v>
      </c>
      <c r="C37" s="54">
        <f t="shared" si="1"/>
        <v>7477.8761061946907</v>
      </c>
      <c r="D37" s="54"/>
      <c r="E37" s="55">
        <f>B15/C37</f>
        <v>1.2419970414201182</v>
      </c>
      <c r="F37" s="59"/>
      <c r="G37" s="51"/>
      <c r="I37" s="6"/>
    </row>
    <row r="38" spans="1:10" ht="15.75" x14ac:dyDescent="0.25">
      <c r="A38" s="63">
        <v>530</v>
      </c>
      <c r="B38" s="64">
        <v>4900000</v>
      </c>
      <c r="C38" s="64">
        <f t="shared" si="1"/>
        <v>9245.2830188679254</v>
      </c>
      <c r="D38" s="64"/>
      <c r="E38" s="65">
        <f>B15/C38</f>
        <v>1.0045663265306122</v>
      </c>
      <c r="F38" s="41"/>
      <c r="I38" s="6"/>
    </row>
    <row r="39" spans="1:10" ht="15.75" x14ac:dyDescent="0.25">
      <c r="A39" s="63"/>
      <c r="B39" s="64"/>
      <c r="C39" s="64" t="e">
        <f t="shared" si="1"/>
        <v>#DIV/0!</v>
      </c>
      <c r="D39" s="64"/>
      <c r="E39" s="65" t="e">
        <f>B15/C39</f>
        <v>#DIV/0!</v>
      </c>
      <c r="F39" s="41"/>
    </row>
    <row r="40" spans="1:10" x14ac:dyDescent="0.25">
      <c r="A40" s="64"/>
      <c r="B40" s="64"/>
      <c r="C40" s="64" t="e">
        <f t="shared" si="1"/>
        <v>#DIV/0!</v>
      </c>
      <c r="D40" s="64"/>
      <c r="E40" s="65" t="e">
        <f>B15/C40</f>
        <v>#DIV/0!</v>
      </c>
      <c r="F40" s="41"/>
    </row>
    <row r="41" spans="1:10" x14ac:dyDescent="0.25">
      <c r="A41" s="54"/>
      <c r="B41" s="53"/>
      <c r="C41" s="54"/>
      <c r="D41" s="54"/>
      <c r="E41" s="54"/>
      <c r="F41" s="41"/>
    </row>
    <row r="42" spans="1:10" x14ac:dyDescent="0.25">
      <c r="A42" s="41"/>
      <c r="B42" s="56"/>
      <c r="C42" s="41"/>
      <c r="D42" s="41"/>
      <c r="E42" s="41"/>
      <c r="F42" s="41"/>
    </row>
    <row r="59" spans="3:5" x14ac:dyDescent="0.25">
      <c r="C59" s="6"/>
      <c r="D59" s="6"/>
      <c r="E59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E1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G1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4" workbookViewId="0">
      <selection activeCell="R4" sqref="R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>
      <selection activeCell="A4" sqref="A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2024-11-04T06:05:21Z</dcterms:modified>
</cp:coreProperties>
</file>