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Janseva Sahakari Bank\Bhayander (East)\SHEETAL SANJAY MADAV\"/>
    </mc:Choice>
  </mc:AlternateContent>
  <xr:revisionPtr revIDLastSave="0" documentId="13_ncr:1_{0E751E7B-C7BC-4600-B2FA-2AC22CF79A65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2" i="4" l="1"/>
  <c r="N6" i="24" l="1"/>
  <c r="N7" i="24"/>
  <c r="N8" i="24"/>
  <c r="N9" i="24"/>
  <c r="N10" i="24"/>
  <c r="N11" i="24"/>
  <c r="N12" i="24"/>
  <c r="N13" i="24"/>
  <c r="N14" i="24"/>
  <c r="N15" i="24"/>
  <c r="N16" i="24"/>
  <c r="N17" i="24"/>
  <c r="C5" i="25" l="1"/>
  <c r="C4" i="25"/>
  <c r="C3" i="25"/>
  <c r="Q2" i="4"/>
  <c r="B2" i="4" s="1"/>
  <c r="C2" i="4" s="1"/>
  <c r="Q3" i="4"/>
  <c r="B3" i="4" s="1"/>
  <c r="C3" i="4" s="1"/>
  <c r="D3" i="4" s="1"/>
  <c r="P4" i="4"/>
  <c r="P5" i="4"/>
  <c r="Q5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F7" i="24"/>
  <c r="H7" i="24" s="1"/>
  <c r="E7" i="24"/>
  <c r="G7" i="24" s="1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<sst xmlns="http://schemas.openxmlformats.org/spreadsheetml/2006/main" count="128" uniqueCount="87">
  <si>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</si>
  <si>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</si>
  <si>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</si>
  <si>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</si>
  <si>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</si>
  <si>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</si>
  <si>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</si>
  <si>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</si>
  <si>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</si>
  <si>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</si>
  <si>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</si>
  <si>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</si>
  <si>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</si>
  <si>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</si>
  <si>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</si>
  <si>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</si>
  <si>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</si>
  <si>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</si>
  <si>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</si>
  <si>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</si>
  <si>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</si>
  <si>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</si>
  <si>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</si>
  <si>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</si>
  <si>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</si>
  <si>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</si>
  <si>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</si>
  <si>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</si>
  <si>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</si>
  <si>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</si>
  <si>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</si>
  <si>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</si>
  <si>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</si>
  <si>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</si>
  <si>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</si>
  <si>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</si>
  <si>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</si>
  <si>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</si>
  <si>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</si>
  <si>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</si>
  <si>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</si>
  <si>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</si>
  <si>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</si>
  <si>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</si>
  <si>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</si>
  <si>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</si>
  <si>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</si>
  <si>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</si>
  <si>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</si>
  <si>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</si>
  <si>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</si>
  <si>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</si>
  <si>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</si>
  <si>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</si>
  <si>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</si>
  <si>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</si>
  <si>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</si>
  <si>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</si>
  <si>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</si>
  <si>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</si>
  <si>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</si>
  <si>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</si>
  <si>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</si>
  <si>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</si>
  <si>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</si>
  <si>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</si>
  <si>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</si>
  <si>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</si>
  <si>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</si>
  <si>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</si>
  <si>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</si>
  <si>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</si>
  <si>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</si>
  <si>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</si>
  <si>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</si>
  <si>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</si>
  <si>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</si>
  <si>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</si>
  <si>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</si>
  <si>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</si>
  <si>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</si>
  <si>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</si>
  <si>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</si>
  <si>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ASBUA</t>
  </si>
  <si>
    <t>BCC-1984</t>
  </si>
  <si>
    <t>IGR-25.07.24</t>
  </si>
  <si>
    <t>ABUA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</si>
</sst>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30828</xdr:colOff>
      <xdr:row>1</xdr:row>
      <xdr:rowOff>19050</xdr:rowOff>
    </xdr:from>
    <xdr:to>
      <xdr:col>27</xdr:col>
      <xdr:colOff>239429</xdr:colOff>
      <xdr:row>34</xdr:row>
      <xdr:rowOff>143988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773986-AD4F-4744-9C53-410906A89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0953" y="266700"/>
          <a:ext cx="8161976" cy="69638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2F9683-42ED-4906-BA66-0357A5700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DB5F7E-40CC-4E0F-A304-86174215A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448929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4BD1F0-846C-42F3-875C-452D73344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83329" cy="8773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192656.46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222056.46</v>
      </c>
      <c r="D9" s="58" t="s">
        <v>62</v>
      </c>
      <c r="E9" s="59">
        <f>C9/10.764</f>
        <v>20629.548494983279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1984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40</v>
      </c>
      <c r="D13" s="65">
        <f>D12-C13</f>
        <v>60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A8" sqref="A8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24</v>
      </c>
      <c r="B2" s="38">
        <v>4</v>
      </c>
      <c r="C2" s="38">
        <v>9</v>
      </c>
      <c r="D2" s="38">
        <v>1</v>
      </c>
      <c r="E2" s="39">
        <f t="shared" ref="E2:I23" si="0">B2/12</f>
        <v>0.33333333333333331</v>
      </c>
      <c r="F2" s="39">
        <f t="shared" ref="F2:F30" si="1">D2/12</f>
        <v>8.3333333333333329E-2</v>
      </c>
      <c r="G2" s="39">
        <f t="shared" ref="G2:G30" si="2">A2+E2</f>
        <v>24.333333333333332</v>
      </c>
      <c r="H2" s="39">
        <f t="shared" ref="H2:H30" si="3">C2+F2</f>
        <v>9.0833333333333339</v>
      </c>
      <c r="I2" s="40">
        <f t="shared" ref="I2:I22" si="4">G2*H2</f>
        <v>221.02777777777777</v>
      </c>
      <c r="J2" s="40">
        <f>I2</f>
        <v>221.02777777777777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9</v>
      </c>
      <c r="B3" s="38">
        <v>10</v>
      </c>
      <c r="C3" s="38">
        <v>6</v>
      </c>
      <c r="D3" s="38">
        <v>2</v>
      </c>
      <c r="E3" s="39">
        <f t="shared" si="0"/>
        <v>0.83333333333333337</v>
      </c>
      <c r="F3" s="39">
        <f t="shared" si="1"/>
        <v>0.16666666666666666</v>
      </c>
      <c r="G3" s="39">
        <f t="shared" si="2"/>
        <v>9.8333333333333339</v>
      </c>
      <c r="H3" s="39">
        <f t="shared" si="3"/>
        <v>6.166666666666667</v>
      </c>
      <c r="I3" s="40">
        <f t="shared" si="4"/>
        <v>60.638888888888893</v>
      </c>
      <c r="J3" s="40">
        <f>J2+I3</f>
        <v>281.66666666666669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6</v>
      </c>
      <c r="B4" s="38">
        <v>11</v>
      </c>
      <c r="C4" s="38">
        <v>4</v>
      </c>
      <c r="D4" s="38">
        <v>8</v>
      </c>
      <c r="E4" s="39">
        <f t="shared" si="0"/>
        <v>0.91666666666666663</v>
      </c>
      <c r="F4" s="39">
        <f t="shared" si="1"/>
        <v>0.66666666666666663</v>
      </c>
      <c r="G4" s="39">
        <f t="shared" si="2"/>
        <v>6.916666666666667</v>
      </c>
      <c r="H4" s="39">
        <f t="shared" si="3"/>
        <v>4.666666666666667</v>
      </c>
      <c r="I4" s="40">
        <f t="shared" si="4"/>
        <v>32.277777777777779</v>
      </c>
      <c r="J4" s="40">
        <f t="shared" ref="J4:J30" si="5">J3+I4</f>
        <v>313.94444444444446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10</v>
      </c>
      <c r="B5" s="38">
        <v>10</v>
      </c>
      <c r="C5" s="38">
        <v>9</v>
      </c>
      <c r="D5" s="38">
        <v>9</v>
      </c>
      <c r="E5" s="39">
        <f t="shared" si="0"/>
        <v>0.83333333333333337</v>
      </c>
      <c r="F5" s="39">
        <f t="shared" si="1"/>
        <v>0.75</v>
      </c>
      <c r="G5" s="39">
        <f t="shared" si="2"/>
        <v>10.833333333333334</v>
      </c>
      <c r="H5" s="39">
        <f t="shared" si="3"/>
        <v>9.75</v>
      </c>
      <c r="I5" s="40">
        <f t="shared" si="4"/>
        <v>105.625</v>
      </c>
      <c r="J5" s="40">
        <f t="shared" si="5"/>
        <v>419.56944444444446</v>
      </c>
      <c r="K5" s="41"/>
      <c r="L5" s="41"/>
      <c r="M5" s="41"/>
      <c r="N5" s="41">
        <f t="shared" ref="N5:N17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5</v>
      </c>
      <c r="B6" s="38">
        <v>3</v>
      </c>
      <c r="C6" s="38">
        <v>2</v>
      </c>
      <c r="D6" s="38">
        <v>11</v>
      </c>
      <c r="E6" s="39">
        <f t="shared" si="0"/>
        <v>0.25</v>
      </c>
      <c r="F6" s="39">
        <f t="shared" si="1"/>
        <v>0.91666666666666663</v>
      </c>
      <c r="G6" s="39">
        <f t="shared" si="2"/>
        <v>5.25</v>
      </c>
      <c r="H6" s="39">
        <f t="shared" si="3"/>
        <v>2.9166666666666665</v>
      </c>
      <c r="I6" s="40">
        <f t="shared" si="4"/>
        <v>15.3125</v>
      </c>
      <c r="J6" s="40">
        <f t="shared" si="5"/>
        <v>434.88194444444446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5</v>
      </c>
      <c r="B7" s="38">
        <v>0</v>
      </c>
      <c r="C7" s="38">
        <v>2</v>
      </c>
      <c r="D7" s="38">
        <v>10</v>
      </c>
      <c r="E7" s="39">
        <f t="shared" si="0"/>
        <v>0</v>
      </c>
      <c r="F7" s="39">
        <f t="shared" si="1"/>
        <v>0.83333333333333337</v>
      </c>
      <c r="G7" s="39">
        <f t="shared" si="2"/>
        <v>5</v>
      </c>
      <c r="H7" s="39">
        <f t="shared" si="3"/>
        <v>2.8333333333333335</v>
      </c>
      <c r="I7" s="40">
        <f t="shared" si="4"/>
        <v>14.166666666666668</v>
      </c>
      <c r="J7" s="40">
        <f t="shared" si="5"/>
        <v>449.04861111111114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449.04861111111114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449.04861111111114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449.04861111111114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449.04861111111114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449.04861111111114</v>
      </c>
      <c r="K12" s="41"/>
      <c r="L12" s="41"/>
      <c r="M12" s="41"/>
      <c r="N12" s="41">
        <f t="shared" si="6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449.04861111111114</v>
      </c>
      <c r="K13" s="41"/>
      <c r="L13" s="41"/>
      <c r="M13" s="41"/>
      <c r="N13" s="41">
        <f t="shared" si="6"/>
        <v>0</v>
      </c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449.04861111111114</v>
      </c>
      <c r="K14" s="41"/>
      <c r="L14" s="41"/>
      <c r="M14" s="41"/>
      <c r="N14" s="41">
        <f t="shared" si="6"/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449.04861111111114</v>
      </c>
      <c r="K15" s="41"/>
      <c r="L15" s="41"/>
      <c r="M15" s="41"/>
      <c r="N15" s="41">
        <f t="shared" si="6"/>
        <v>0</v>
      </c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449.04861111111114</v>
      </c>
      <c r="K16" s="41"/>
      <c r="L16" s="41"/>
      <c r="M16" s="41"/>
      <c r="N16" s="41">
        <f t="shared" si="6"/>
        <v>0</v>
      </c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449.04861111111114</v>
      </c>
      <c r="K17" s="41"/>
      <c r="L17" s="41"/>
      <c r="M17" s="41"/>
      <c r="N17" s="41">
        <f t="shared" si="6"/>
        <v>0</v>
      </c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449.04861111111114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449.04861111111114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449.04861111111114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449.04861111111114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449.04861111111114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449.04861111111114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449.04861111111114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449.04861111111114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449.04861111111114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449.04861111111114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449.04861111111114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449.04861111111114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449.04861111111114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D4" sqref="D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8000</v>
      </c>
      <c r="D3" s="22" t="s">
        <v>75</v>
      </c>
      <c r="E3" s="6" t="s">
        <v>86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5500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40</v>
      </c>
      <c r="D7" s="24">
        <v>2024</v>
      </c>
    </row>
    <row r="8" spans="1:5" x14ac:dyDescent="0.25">
      <c r="A8" s="15" t="s">
        <v>18</v>
      </c>
      <c r="B8" s="23"/>
      <c r="C8" s="24">
        <f>C9-C7</f>
        <v>20</v>
      </c>
      <c r="D8" s="24">
        <v>1984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60</v>
      </c>
      <c r="D10" s="24"/>
    </row>
    <row r="11" spans="1:5" x14ac:dyDescent="0.25">
      <c r="A11" s="15"/>
      <c r="B11" s="25"/>
      <c r="C11" s="26">
        <f>C10%</f>
        <v>0.6</v>
      </c>
      <c r="D11" s="26"/>
    </row>
    <row r="12" spans="1:5" x14ac:dyDescent="0.25">
      <c r="A12" s="15" t="s">
        <v>21</v>
      </c>
      <c r="B12" s="18"/>
      <c r="C12" s="19">
        <f>C6*C11</f>
        <v>1500</v>
      </c>
      <c r="D12" s="22"/>
    </row>
    <row r="13" spans="1:5" x14ac:dyDescent="0.25">
      <c r="A13" s="15" t="s">
        <v>22</v>
      </c>
      <c r="B13" s="18"/>
      <c r="C13" s="19">
        <f>C6-C12</f>
        <v>1000</v>
      </c>
      <c r="D13" s="22"/>
    </row>
    <row r="14" spans="1:5" x14ac:dyDescent="0.25">
      <c r="A14" s="15" t="s">
        <v>15</v>
      </c>
      <c r="B14" s="18"/>
      <c r="C14" s="19">
        <f>C5</f>
        <v>5500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6500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505</v>
      </c>
      <c r="D18" s="24"/>
    </row>
    <row r="19" spans="1:5" x14ac:dyDescent="0.25">
      <c r="A19" s="15" t="s">
        <v>73</v>
      </c>
      <c r="B19" s="6"/>
      <c r="C19" s="30">
        <f>C18*C16</f>
        <v>3282500</v>
      </c>
      <c r="D19" s="72"/>
      <c r="E19" s="65"/>
    </row>
    <row r="20" spans="1:5" x14ac:dyDescent="0.25">
      <c r="A20" s="15" t="s">
        <v>24</v>
      </c>
      <c r="C20" s="31">
        <f>C19*90%</f>
        <v>2954250</v>
      </c>
      <c r="D20" s="30"/>
      <c r="E20" s="65"/>
    </row>
    <row r="21" spans="1:5" x14ac:dyDescent="0.25">
      <c r="A21" s="15" t="s">
        <v>25</v>
      </c>
      <c r="C21" s="31">
        <f>C19*80%</f>
        <v>2626000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1262500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6838.541666666667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T7" sqref="T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420.96210000000002</v>
      </c>
      <c r="C2" s="4">
        <f t="shared" ref="C2:C16" si="1">B2*1.2</f>
        <v>505.15451999999999</v>
      </c>
      <c r="D2" s="4">
        <f t="shared" ref="D2:D16" si="2">C2*1.2</f>
        <v>606.18542400000001</v>
      </c>
      <c r="E2" s="5">
        <f t="shared" ref="E2:E16" si="3">R2</f>
        <v>3000000</v>
      </c>
      <c r="F2" s="74">
        <f t="shared" ref="F2:F15" si="4">ROUND((E2/B2),0)</f>
        <v>7127</v>
      </c>
      <c r="G2" s="74">
        <f t="shared" ref="G2:G15" si="5">ROUND((E2/C2),0)</f>
        <v>5939</v>
      </c>
      <c r="H2" s="74">
        <f t="shared" ref="H2:H15" si="6">ROUND((E2/D2),0)</f>
        <v>4949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>46.93*10.764</f>
        <v>505.15451999999999</v>
      </c>
      <c r="Q2" s="7">
        <f t="shared" ref="Q2:Q10" si="9">P2/1.2</f>
        <v>420.96210000000002</v>
      </c>
      <c r="R2" s="75">
        <v>3000000</v>
      </c>
      <c r="S2" s="2" t="s">
        <v>85</v>
      </c>
    </row>
    <row r="3" spans="1:19" x14ac:dyDescent="0.25">
      <c r="A3" s="4">
        <v>2</v>
      </c>
      <c r="B3" s="4">
        <f t="shared" si="0"/>
        <v>416.66666666666669</v>
      </c>
      <c r="C3" s="4">
        <f t="shared" si="1"/>
        <v>500</v>
      </c>
      <c r="D3" s="4">
        <f t="shared" si="2"/>
        <v>600</v>
      </c>
      <c r="E3" s="5">
        <f t="shared" si="3"/>
        <v>5000000</v>
      </c>
      <c r="F3" s="74">
        <f t="shared" si="4"/>
        <v>12000</v>
      </c>
      <c r="G3" s="74">
        <f t="shared" si="5"/>
        <v>10000</v>
      </c>
      <c r="H3" s="74">
        <f t="shared" si="6"/>
        <v>8333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v>500</v>
      </c>
      <c r="Q3" s="7">
        <f t="shared" si="9"/>
        <v>416.66666666666669</v>
      </c>
      <c r="R3" s="75">
        <v>5000000</v>
      </c>
      <c r="S3" s="2"/>
    </row>
    <row r="4" spans="1:19" x14ac:dyDescent="0.25">
      <c r="A4" s="4">
        <v>3</v>
      </c>
      <c r="B4" s="4">
        <f t="shared" si="0"/>
        <v>500</v>
      </c>
      <c r="C4" s="4">
        <f t="shared" si="1"/>
        <v>600</v>
      </c>
      <c r="D4" s="4">
        <f t="shared" si="2"/>
        <v>720</v>
      </c>
      <c r="E4" s="5">
        <f t="shared" si="3"/>
        <v>4500000</v>
      </c>
      <c r="F4" s="74">
        <f t="shared" si="4"/>
        <v>9000</v>
      </c>
      <c r="G4" s="74">
        <f t="shared" si="5"/>
        <v>7500</v>
      </c>
      <c r="H4" s="74">
        <f t="shared" si="6"/>
        <v>6250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ref="P3:P10" si="10">O4/1.2</f>
        <v>0</v>
      </c>
      <c r="Q4" s="7">
        <v>500</v>
      </c>
      <c r="R4" s="75">
        <v>4500000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f t="shared" si="9"/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 t="s">
        <v>84</v>
      </c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71</v>
      </c>
      <c r="G28" s="52">
        <v>449</v>
      </c>
    </row>
    <row r="29" spans="1:19" s="10" customFormat="1" x14ac:dyDescent="0.25">
      <c r="C29" s="67" t="s">
        <v>1</v>
      </c>
      <c r="D29" s="67"/>
      <c r="F29" s="52" t="s">
        <v>83</v>
      </c>
      <c r="G29" s="52">
        <v>505</v>
      </c>
      <c r="H29" s="10">
        <f>G29/G28</f>
        <v>1.1247216035634744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2024-10-25T11:48:15Z</dcterms:modified>
</cp:coreProperties>
</file>