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Madam Cama Road\Sushmita Gupta\"/>
    </mc:Choice>
  </mc:AlternateContent>
  <xr:revisionPtr revIDLastSave="0" documentId="13_ncr:1_{3871C752-0556-4698-9725-3089D3B3A81E}" xr6:coauthVersionLast="36" xr6:coauthVersionMax="36" xr10:uidLastSave="{00000000-0000-0000-0000-000000000000}"/>
  <bookViews>
    <workbookView xWindow="0" yWindow="0" windowWidth="28800" windowHeight="12105" activeTab="12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rent" sheetId="24" r:id="rId13"/>
  </sheets>
  <calcPr calcId="191029"/>
</workbook>
</file>

<file path=xl/calcChain.xml><?xml version="1.0" encoding="utf-8"?>
<calcChain xmlns="http://schemas.openxmlformats.org/spreadsheetml/2006/main">
  <c r="G26" i="4" l="1"/>
  <c r="Q11" i="4" l="1"/>
  <c r="Q10" i="4"/>
  <c r="Q9" i="4"/>
  <c r="G24" i="4"/>
  <c r="G22" i="4"/>
  <c r="H19" i="4"/>
  <c r="Q12" i="4" l="1"/>
  <c r="P12" i="4"/>
  <c r="P11" i="4"/>
  <c r="P10" i="4"/>
  <c r="P9" i="4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<sst xmlns="http://schemas.openxmlformats.org/spreadsheetml/2006/main" count="29" uniqueCount="26">
  <si>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</si>
  <si>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</si>
  <si>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</si>
  <si>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</si>
  <si>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</si>
  <si>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</si>
  <si>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</si>
  <si>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</si>
  <si>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</si>
  <si>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</si>
  <si>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</si>
  <si>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</si>
  <si>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</si>
  <si>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1704, 17th Floor, Wing - B, MAJESTIQUE MARBELLA, Village - Khardi, Taluka - Haveli, District - Pune</t>
  </si>
  <si>
    <t>draft - 92.62 alkhs</t>
  </si>
  <si>
    <t>ca</t>
  </si>
  <si>
    <t>rate</t>
  </si>
  <si>
    <t>fmv</t>
  </si>
  <si>
    <t>1 covered car parking</t>
  </si>
  <si>
    <t>cost sheet - 1,01,11,000</t>
  </si>
  <si>
    <t>area asa per cost sheet</t>
  </si>
  <si>
    <t>open bal</t>
  </si>
  <si>
    <t>utility ca</t>
  </si>
  <si>
    <t>13.09.24</t>
  </si>
  <si>
    <t>12.09.24</t>
  </si>
  <si>
    <t>09.09.24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</si>
</sst>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0" fontId="3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png"/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363192</xdr:colOff>
      <xdr:row>48</xdr:row>
      <xdr:rowOff>1212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B1AB819-3762-4499-9BC5-0F0456AEE4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97592" cy="86880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220297</xdr:colOff>
      <xdr:row>51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1C11FE3-D76C-4700-BB50-22C60B7DD5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54697" cy="864990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248876</xdr:colOff>
      <xdr:row>46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EC4BCF9-7E20-4558-8142-B084BFC898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83276" cy="866896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258402</xdr:colOff>
      <xdr:row>48</xdr:row>
      <xdr:rowOff>29782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2C5DBD3-7AF8-45E2-A250-14BA211F79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92802" cy="864990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325086</xdr:colOff>
      <xdr:row>52</xdr:row>
      <xdr:rowOff>39302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E493F76-E621-4797-9709-D29069881C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59486" cy="861180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325086</xdr:colOff>
      <xdr:row>45</xdr:row>
      <xdr:rowOff>39302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00E67D-4E3E-4447-B0E9-E4028D6869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859486" cy="861180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363192</xdr:colOff>
      <xdr:row>46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4A8DD16-2B3D-43ED-A2DA-8B4DB7F96D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97592" cy="869753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306034</xdr:colOff>
      <xdr:row>46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D76DD36-8501-442D-80CD-393162B4DC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40434" cy="864038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48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7BDB947-7140-4D85-B367-818F90B70A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90297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409575</xdr:colOff>
      <xdr:row>49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4C5EE0C-845D-4497-BD08-8F9ECA234C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087975" cy="92297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</xdr:row>
      <xdr:rowOff>0</xdr:rowOff>
    </xdr:from>
    <xdr:to>
      <xdr:col>31</xdr:col>
      <xdr:colOff>409575</xdr:colOff>
      <xdr:row>51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9A102A-DC93-44BB-AA44-9DE41B0DD9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762000"/>
          <a:ext cx="18087975" cy="90297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15</xdr:col>
      <xdr:colOff>334698</xdr:colOff>
      <xdr:row>45</xdr:row>
      <xdr:rowOff>10696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C9F2429-E49E-4912-B29F-77C965E2BF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478698" cy="8392696"/>
        </a:xfrm>
        <a:prstGeom prst="rect">
          <a:avLst/>
        </a:prstGeom>
      </xdr:spPr>
    </xdr:pic>
    <xdr:clientData/>
  </xdr:twoCellAnchor>
  <xdr:twoCellAnchor editAs="oneCell">
    <xdr:from>
      <xdr:col>15</xdr:col>
      <xdr:colOff>495300</xdr:colOff>
      <xdr:row>0</xdr:row>
      <xdr:rowOff>152400</xdr:rowOff>
    </xdr:from>
    <xdr:to>
      <xdr:col>30</xdr:col>
      <xdr:colOff>334629</xdr:colOff>
      <xdr:row>46</xdr:row>
      <xdr:rowOff>77412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E3337F9-1965-47D8-A451-0E4C8DBA4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639300" y="152400"/>
          <a:ext cx="8983329" cy="86880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9"/>
  <sheetViews>
    <sheetView topLeftCell="D1" zoomScaleNormal="100" workbookViewId="0">
      <selection activeCell="E17" sqref="E1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9.425781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824</v>
      </c>
      <c r="C2" s="4">
        <f>B2*1.2</f>
        <v>988.8</v>
      </c>
      <c r="D2" s="4">
        <f t="shared" ref="D2:D13" si="2">C2*1.2</f>
        <v>1186.56</v>
      </c>
      <c r="E2" s="5">
        <f t="shared" ref="E2:E13" si="3">R2</f>
        <v>11000000</v>
      </c>
      <c r="F2" s="10">
        <f t="shared" ref="F2:F13" si="4">ROUND((E2/B2),0)</f>
        <v>13350</v>
      </c>
      <c r="G2" s="10">
        <f t="shared" ref="G2:G13" si="5">ROUND((E2/C2),0)</f>
        <v>11125</v>
      </c>
      <c r="H2" s="10">
        <f t="shared" ref="H2:H13" si="6">ROUND((E2/D2),0)</f>
        <v>9270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824</v>
      </c>
      <c r="R2" s="2">
        <v>11000000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1180</v>
      </c>
      <c r="C3" s="4">
        <f t="shared" ref="C3:C15" si="9">B3*1.2</f>
        <v>1416</v>
      </c>
      <c r="D3" s="4">
        <f t="shared" si="2"/>
        <v>1699.2</v>
      </c>
      <c r="E3" s="5">
        <f t="shared" si="3"/>
        <v>13500000</v>
      </c>
      <c r="F3" s="10">
        <f t="shared" si="4"/>
        <v>11441</v>
      </c>
      <c r="G3" s="10">
        <f t="shared" si="5"/>
        <v>9534</v>
      </c>
      <c r="H3" s="10">
        <f t="shared" si="6"/>
        <v>7945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1180</v>
      </c>
      <c r="R3" s="2">
        <v>13500000</v>
      </c>
      <c r="S3" s="8"/>
      <c r="T3" s="8"/>
    </row>
    <row r="4" spans="1:20" x14ac:dyDescent="0.25">
      <c r="A4" s="4">
        <f t="shared" si="0"/>
        <v>0</v>
      </c>
      <c r="B4" s="4">
        <f t="shared" si="1"/>
        <v>1080</v>
      </c>
      <c r="C4" s="4">
        <f t="shared" si="9"/>
        <v>1296</v>
      </c>
      <c r="D4" s="4">
        <f t="shared" si="2"/>
        <v>1555.2</v>
      </c>
      <c r="E4" s="5">
        <f t="shared" si="3"/>
        <v>14900000</v>
      </c>
      <c r="F4" s="10">
        <f t="shared" si="4"/>
        <v>13796</v>
      </c>
      <c r="G4" s="10">
        <f t="shared" si="5"/>
        <v>11497</v>
      </c>
      <c r="H4" s="10">
        <f t="shared" si="6"/>
        <v>9581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1080</v>
      </c>
      <c r="R4" s="2">
        <v>14900000</v>
      </c>
      <c r="S4" s="8"/>
      <c r="T4" s="8"/>
    </row>
    <row r="5" spans="1:20" x14ac:dyDescent="0.25">
      <c r="A5" s="4">
        <f t="shared" si="0"/>
        <v>0</v>
      </c>
      <c r="B5" s="4">
        <f t="shared" si="1"/>
        <v>824</v>
      </c>
      <c r="C5" s="4">
        <f t="shared" si="9"/>
        <v>988.8</v>
      </c>
      <c r="D5" s="4">
        <f t="shared" si="2"/>
        <v>1186.56</v>
      </c>
      <c r="E5" s="5">
        <f t="shared" si="3"/>
        <v>10900000</v>
      </c>
      <c r="F5" s="15">
        <f t="shared" si="4"/>
        <v>13228</v>
      </c>
      <c r="G5" s="10">
        <f t="shared" si="5"/>
        <v>11023</v>
      </c>
      <c r="H5" s="10">
        <f t="shared" si="6"/>
        <v>9186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824</v>
      </c>
      <c r="R5" s="2">
        <v>10900000</v>
      </c>
      <c r="S5" s="8"/>
      <c r="T5" s="8"/>
    </row>
    <row r="6" spans="1:20" x14ac:dyDescent="0.25">
      <c r="A6" s="4">
        <f t="shared" si="0"/>
        <v>0</v>
      </c>
      <c r="B6" s="4">
        <f t="shared" si="1"/>
        <v>824</v>
      </c>
      <c r="C6" s="4">
        <f t="shared" si="9"/>
        <v>988.8</v>
      </c>
      <c r="D6" s="4">
        <f t="shared" si="2"/>
        <v>1186.56</v>
      </c>
      <c r="E6" s="5">
        <f t="shared" si="3"/>
        <v>10200000</v>
      </c>
      <c r="F6" s="15">
        <f t="shared" si="4"/>
        <v>12379</v>
      </c>
      <c r="G6" s="10">
        <f t="shared" si="5"/>
        <v>10316</v>
      </c>
      <c r="H6" s="10">
        <f t="shared" si="6"/>
        <v>8596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824</v>
      </c>
      <c r="R6" s="2">
        <v>10200000</v>
      </c>
      <c r="S6" s="8"/>
      <c r="T6" s="8"/>
    </row>
    <row r="7" spans="1:20" x14ac:dyDescent="0.25">
      <c r="A7" s="4">
        <f t="shared" si="0"/>
        <v>0</v>
      </c>
      <c r="B7" s="4">
        <f t="shared" si="1"/>
        <v>826</v>
      </c>
      <c r="C7" s="4">
        <f t="shared" si="9"/>
        <v>991.19999999999993</v>
      </c>
      <c r="D7" s="4">
        <f t="shared" si="2"/>
        <v>1189.4399999999998</v>
      </c>
      <c r="E7" s="5">
        <f t="shared" si="3"/>
        <v>10900000</v>
      </c>
      <c r="F7" s="10">
        <f t="shared" si="4"/>
        <v>13196</v>
      </c>
      <c r="G7" s="10">
        <f t="shared" si="5"/>
        <v>10997</v>
      </c>
      <c r="H7" s="10">
        <f t="shared" si="6"/>
        <v>9164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826</v>
      </c>
      <c r="R7" s="2">
        <v>10900000</v>
      </c>
      <c r="S7" s="8"/>
      <c r="T7" s="8"/>
    </row>
    <row r="8" spans="1:20" x14ac:dyDescent="0.25">
      <c r="A8" s="4">
        <f t="shared" si="0"/>
        <v>0</v>
      </c>
      <c r="B8" s="4">
        <f t="shared" si="1"/>
        <v>824</v>
      </c>
      <c r="C8" s="4">
        <f t="shared" si="9"/>
        <v>988.8</v>
      </c>
      <c r="D8" s="4">
        <f t="shared" si="2"/>
        <v>1186.56</v>
      </c>
      <c r="E8" s="5">
        <f t="shared" si="3"/>
        <v>9920000</v>
      </c>
      <c r="F8" s="10">
        <f t="shared" si="4"/>
        <v>12039</v>
      </c>
      <c r="G8" s="10">
        <f t="shared" si="5"/>
        <v>10032</v>
      </c>
      <c r="H8" s="10">
        <f t="shared" si="6"/>
        <v>8360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824</v>
      </c>
      <c r="R8" s="2">
        <v>9920000</v>
      </c>
      <c r="S8" s="8"/>
      <c r="T8" s="8"/>
    </row>
    <row r="9" spans="1:20" x14ac:dyDescent="0.25">
      <c r="A9" s="4">
        <f t="shared" si="0"/>
        <v>0</v>
      </c>
      <c r="B9" s="4">
        <f t="shared" si="1"/>
        <v>1080.3826799999999</v>
      </c>
      <c r="C9" s="4">
        <f t="shared" si="9"/>
        <v>1296.459216</v>
      </c>
      <c r="D9" s="4">
        <f t="shared" si="2"/>
        <v>1555.7510591999999</v>
      </c>
      <c r="E9" s="5">
        <f t="shared" si="3"/>
        <v>12294643</v>
      </c>
      <c r="F9" s="15">
        <f t="shared" si="4"/>
        <v>11380</v>
      </c>
      <c r="G9" s="10">
        <f t="shared" si="5"/>
        <v>9483</v>
      </c>
      <c r="H9" s="10">
        <f t="shared" si="6"/>
        <v>7903</v>
      </c>
      <c r="I9" s="4" t="e">
        <f>#REF!</f>
        <v>#REF!</v>
      </c>
      <c r="J9" s="4" t="str">
        <f t="shared" si="7"/>
        <v>13.09.24</v>
      </c>
      <c r="O9">
        <v>0</v>
      </c>
      <c r="P9">
        <f t="shared" si="8"/>
        <v>0</v>
      </c>
      <c r="Q9">
        <f>100.37*10.764</f>
        <v>1080.3826799999999</v>
      </c>
      <c r="R9" s="2">
        <v>12294643</v>
      </c>
      <c r="S9" s="8" t="s">
        <v>23</v>
      </c>
      <c r="T9" s="8">
        <v>17</v>
      </c>
    </row>
    <row r="10" spans="1:20" x14ac:dyDescent="0.25">
      <c r="A10" s="4">
        <f t="shared" si="0"/>
        <v>0</v>
      </c>
      <c r="B10" s="4">
        <f t="shared" si="1"/>
        <v>1063.80612</v>
      </c>
      <c r="C10" s="4">
        <f t="shared" si="9"/>
        <v>1276.5673439999998</v>
      </c>
      <c r="D10" s="4">
        <f t="shared" si="2"/>
        <v>1531.8808127999998</v>
      </c>
      <c r="E10" s="5">
        <f t="shared" si="3"/>
        <v>11000000</v>
      </c>
      <c r="F10" s="10">
        <f t="shared" si="4"/>
        <v>10340</v>
      </c>
      <c r="G10" s="10">
        <f t="shared" si="5"/>
        <v>8617</v>
      </c>
      <c r="H10" s="10">
        <f t="shared" si="6"/>
        <v>7181</v>
      </c>
      <c r="I10" s="4" t="e">
        <f>#REF!</f>
        <v>#REF!</v>
      </c>
      <c r="J10" s="4" t="str">
        <f t="shared" si="7"/>
        <v>12.09.24</v>
      </c>
      <c r="O10">
        <v>0</v>
      </c>
      <c r="P10">
        <f t="shared" si="8"/>
        <v>0</v>
      </c>
      <c r="Q10">
        <f>98.83*10.764</f>
        <v>1063.80612</v>
      </c>
      <c r="R10" s="2">
        <v>11000000</v>
      </c>
      <c r="S10" s="8" t="s">
        <v>24</v>
      </c>
      <c r="T10" s="8">
        <v>10</v>
      </c>
    </row>
    <row r="11" spans="1:20" x14ac:dyDescent="0.25">
      <c r="A11" s="4">
        <f t="shared" si="0"/>
        <v>0</v>
      </c>
      <c r="B11" s="4">
        <f t="shared" si="1"/>
        <v>824.09183999999993</v>
      </c>
      <c r="C11" s="4">
        <f t="shared" si="9"/>
        <v>988.9102079999999</v>
      </c>
      <c r="D11" s="4">
        <f t="shared" si="2"/>
        <v>1186.6922495999997</v>
      </c>
      <c r="E11" s="5">
        <f t="shared" si="3"/>
        <v>9370704</v>
      </c>
      <c r="F11" s="15">
        <f t="shared" si="4"/>
        <v>11371</v>
      </c>
      <c r="G11" s="10">
        <f t="shared" si="5"/>
        <v>9476</v>
      </c>
      <c r="H11" s="10">
        <f t="shared" si="6"/>
        <v>7896</v>
      </c>
      <c r="I11" s="4" t="e">
        <f>#REF!</f>
        <v>#REF!</v>
      </c>
      <c r="J11" s="4" t="str">
        <f t="shared" si="7"/>
        <v>09.09.24</v>
      </c>
      <c r="O11">
        <v>0</v>
      </c>
      <c r="P11">
        <f t="shared" si="8"/>
        <v>0</v>
      </c>
      <c r="Q11">
        <f>76.56*10.764</f>
        <v>824.09183999999993</v>
      </c>
      <c r="R11" s="2">
        <v>9370704</v>
      </c>
      <c r="S11" s="8" t="s">
        <v>25</v>
      </c>
      <c r="T11" s="8">
        <v>16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ref="Q12" si="10">P12/1.2</f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5:24" x14ac:dyDescent="0.25">
      <c r="E17" t="s">
        <v>13</v>
      </c>
    </row>
    <row r="18" spans="5:24" x14ac:dyDescent="0.25">
      <c r="F18" s="16" t="s">
        <v>20</v>
      </c>
    </row>
    <row r="19" spans="5:24" x14ac:dyDescent="0.25">
      <c r="F19" s="7" t="s">
        <v>15</v>
      </c>
      <c r="G19">
        <v>734</v>
      </c>
      <c r="H19">
        <f>68.18*10.764</f>
        <v>733.88952000000006</v>
      </c>
      <c r="I19" t="s">
        <v>18</v>
      </c>
    </row>
    <row r="20" spans="5:24" x14ac:dyDescent="0.25">
      <c r="F20" s="7" t="s">
        <v>21</v>
      </c>
      <c r="G20">
        <v>55</v>
      </c>
    </row>
    <row r="21" spans="5:24" x14ac:dyDescent="0.25">
      <c r="F21" s="7" t="s">
        <v>22</v>
      </c>
      <c r="G21">
        <v>35</v>
      </c>
    </row>
    <row r="22" spans="5:24" x14ac:dyDescent="0.25">
      <c r="G22">
        <f>SUM(G19:G21)</f>
        <v>824</v>
      </c>
    </row>
    <row r="23" spans="5:24" x14ac:dyDescent="0.25">
      <c r="F23" s="7" t="s">
        <v>16</v>
      </c>
      <c r="G23">
        <v>12000</v>
      </c>
    </row>
    <row r="24" spans="5:24" x14ac:dyDescent="0.25">
      <c r="F24" s="7" t="s">
        <v>17</v>
      </c>
      <c r="G24">
        <f>G23*G22</f>
        <v>9888000</v>
      </c>
    </row>
    <row r="25" spans="5:24" x14ac:dyDescent="0.25">
      <c r="G25" s="6">
        <v>500000</v>
      </c>
      <c r="H25" s="6"/>
    </row>
    <row r="26" spans="5:24" x14ac:dyDescent="0.25">
      <c r="G26">
        <f>G25+G24</f>
        <v>10388000</v>
      </c>
    </row>
    <row r="27" spans="5:24" x14ac:dyDescent="0.25">
      <c r="P27" s="11"/>
      <c r="Q27" s="11"/>
      <c r="R27" s="13"/>
      <c r="T27" s="11"/>
      <c r="U27" s="11"/>
      <c r="V27" s="11"/>
      <c r="W27" s="11"/>
      <c r="X27" s="11"/>
    </row>
    <row r="28" spans="5:24" x14ac:dyDescent="0.25">
      <c r="G28" t="s">
        <v>14</v>
      </c>
      <c r="P28" s="11"/>
      <c r="Q28" s="14"/>
      <c r="R28" s="14"/>
      <c r="T28" s="14"/>
      <c r="U28" s="14"/>
      <c r="V28" s="11"/>
      <c r="W28" s="11"/>
      <c r="X28" s="11"/>
    </row>
    <row r="29" spans="5:24" x14ac:dyDescent="0.25">
      <c r="G29" t="s">
        <v>19</v>
      </c>
      <c r="P29" s="11"/>
      <c r="Q29" s="11"/>
      <c r="R29" s="11"/>
      <c r="T29" s="11"/>
      <c r="U29" s="11"/>
      <c r="V29" s="11"/>
      <c r="W29" s="11"/>
      <c r="X29" s="11"/>
    </row>
    <row r="30" spans="5:24" x14ac:dyDescent="0.25">
      <c r="P30" s="11"/>
      <c r="Q30" s="11"/>
      <c r="R30" s="11"/>
      <c r="T30" s="11"/>
      <c r="U30" s="11"/>
      <c r="V30" s="11"/>
      <c r="W30" s="11"/>
      <c r="X30" s="11"/>
    </row>
    <row r="31" spans="5:24" x14ac:dyDescent="0.25">
      <c r="P31" s="11"/>
      <c r="Q31" s="11"/>
      <c r="R31" s="12"/>
      <c r="T31" s="12"/>
      <c r="U31" s="12"/>
      <c r="V31" s="11"/>
      <c r="W31" s="11"/>
      <c r="X31" s="11"/>
    </row>
    <row r="32" spans="5:24" x14ac:dyDescent="0.25">
      <c r="P32" s="11"/>
      <c r="Q32" s="11"/>
      <c r="R32" s="11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T33" s="11"/>
      <c r="U33" s="11"/>
      <c r="V33" s="11"/>
      <c r="W33" s="11"/>
      <c r="X33" s="11"/>
    </row>
    <row r="34" spans="16:24" x14ac:dyDescent="0.25">
      <c r="P34" s="11"/>
      <c r="Q34" s="11"/>
      <c r="R34" s="11"/>
      <c r="T34" s="11"/>
      <c r="U34" s="11"/>
      <c r="V34" s="11"/>
      <c r="W34" s="11"/>
      <c r="X34" s="11"/>
    </row>
    <row r="35" spans="16:24" x14ac:dyDescent="0.25">
      <c r="P35" s="11"/>
      <c r="Q35" s="11"/>
      <c r="R35" s="11"/>
      <c r="S35" s="6"/>
      <c r="T35" s="11"/>
      <c r="U35" s="11"/>
      <c r="V35" s="11"/>
      <c r="W35" s="11"/>
      <c r="X35" s="11"/>
    </row>
    <row r="36" spans="16:24" x14ac:dyDescent="0.25">
      <c r="P36" s="11"/>
      <c r="Q36" s="11"/>
      <c r="R36" s="11"/>
      <c r="S36" s="6"/>
      <c r="T36" s="11"/>
      <c r="U36" s="11"/>
      <c r="V36" s="11"/>
      <c r="W36" s="11"/>
      <c r="X36" s="11"/>
    </row>
    <row r="37" spans="16:24" x14ac:dyDescent="0.25">
      <c r="Q37" s="11"/>
      <c r="R37" s="11"/>
    </row>
    <row r="38" spans="16:24" x14ac:dyDescent="0.25">
      <c r="Q38" s="11"/>
      <c r="R38" s="11"/>
      <c r="T38" s="6"/>
    </row>
    <row r="39" spans="16:24" x14ac:dyDescent="0.25">
      <c r="P39" s="11"/>
      <c r="Q39" s="11"/>
      <c r="R39" s="11"/>
      <c r="S39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C5" sqref="C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tabSelected="1" workbookViewId="0">
      <selection activeCell="Q4" sqref="Q4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rent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2024-11-05T09:51:49Z</dcterms:modified>
</cp:coreProperties>
</file>