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Dhananjay Nandu Adsul - Cosmos\"/>
    </mc:Choice>
  </mc:AlternateContent>
  <xr:revisionPtr revIDLastSave="0" documentId="13_ncr:1_{896FB9B8-400F-47CD-B123-985EDE2E884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9" i="17" l="1"/>
  <c r="V17" i="13"/>
  <c r="U12" i="19" l="1"/>
  <c r="Y9" i="18"/>
  <c r="T14" i="17"/>
  <c r="T10" i="16"/>
  <c r="T11" i="15"/>
  <c r="T17" i="14"/>
  <c r="U12" i="13"/>
  <c r="V47" i="4"/>
  <c r="V43" i="4"/>
  <c r="J41" i="4"/>
  <c r="J39" i="4" l="1"/>
  <c r="G38" i="4"/>
  <c r="G39" i="4"/>
  <c r="G37" i="4"/>
  <c r="F39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<sst xmlns="http://schemas.openxmlformats.org/spreadsheetml/2006/main" count="46" uniqueCount="41">
  <si>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</si>
  <si>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</si>
  <si>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</si>
  <si>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</si>
  <si>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</si>
  <si>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</si>
  <si>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</si>
  <si>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</si>
  <si>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</si>
  <si>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</si>
  <si>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</si>
  <si>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</si>
  <si>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</si>
  <si>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</si>
  <si>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</si>
  <si>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</si>
  <si>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</si>
  <si>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</si>
  <si>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</si>
  <si>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</si>
  <si>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</si>
  <si>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</si>
  <si>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</si>
  <si>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</si>
  <si>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</si>
  <si>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</si>
  <si>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</si>
  <si>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</si>
  <si>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</si>
  <si>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</si>
  <si>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</si>
  <si>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</si>
  <si>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</si>
  <si>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</si>
  <si>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</si>
  <si>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</si>
  <si>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 Dhananjay Nandu Adsul &amp; Varsha Dhananjay Adsul</t>
  </si>
  <si>
    <t>As per Part OC</t>
  </si>
  <si>
    <t>Agree CA</t>
  </si>
  <si>
    <t>Balcony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</si>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</sst>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37</xdr:row>
      <xdr:rowOff>19973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20EED-C172-44C6-B4D8-4D855FCB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611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13</xdr:col>
      <xdr:colOff>381989</xdr:colOff>
      <xdr:row>49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E0FAB-55AC-4654-A212-744528EA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087589" cy="8992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466725</xdr:colOff>
      <xdr:row>0</xdr:row>
      <xdr:rowOff>0</xdr:rowOff>
    </xdr:from>
    <xdr:to>
      <xdr:col>15</xdr:col>
      <xdr:colOff>391535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7359E-FC17-4881-9BBD-93C30880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0"/>
          <a:ext cx="7240010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41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9D2BB-D264-4A25-A57D-4C957546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735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80C20-80BB-46A9-8123-CC731E65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325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96121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359C6-CA7D-44CD-BA7B-F58D4757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239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40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35B28-BA52-487A-B83D-52F520CBA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373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596FA-F245-44F7-A53C-DA1982B7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6516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97C59-AA88-4E3B-9B43-27930AC0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58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391515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233D8-AE9B-4AF8-8F4A-785288E4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97115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410568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550B6-D55F-4E7C-A331-8A4FAC28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16168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B16" zoomScaleNormal="100" workbookViewId="0">
      <selection activeCell="U34" sqref="U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14" si="0">N3</f>
        <v>0</v>
      </c>
      <c r="B3" s="49">
        <f t="shared" ref="B3:B14" si="1">Q3</f>
        <v>584</v>
      </c>
      <c r="C3" s="49">
        <f>B3*1.2</f>
        <v>700.8</v>
      </c>
      <c r="D3" s="49">
        <f t="shared" ref="D3:D14" si="2">C3*1.2</f>
        <v>840.95999999999992</v>
      </c>
      <c r="E3" s="50">
        <f t="shared" ref="E3:E14" si="3">R3</f>
        <v>12992371</v>
      </c>
      <c r="F3" s="49">
        <f t="shared" ref="F3:F14" si="4">ROUND((E3/B3),0)</f>
        <v>22247</v>
      </c>
      <c r="G3" s="49">
        <f t="shared" ref="G3:G14" si="5">ROUND((E3/C3),0)</f>
        <v>18539</v>
      </c>
      <c r="H3" s="49">
        <f t="shared" ref="H3:H14" si="6">ROUND((E3/D3),0)</f>
        <v>15449</v>
      </c>
      <c r="I3" s="49" t="e">
        <f>#REF!</f>
        <v>#REF!</v>
      </c>
      <c r="J3" s="49">
        <f t="shared" ref="J3:J14" si="7">S3</f>
        <v>0</v>
      </c>
      <c r="O3" s="51">
        <v>0</v>
      </c>
      <c r="P3" s="51">
        <f t="shared" ref="P3:Q14" si="8">O3/1.2</f>
        <v>0</v>
      </c>
      <c r="Q3" s="51">
        <v>584</v>
      </c>
      <c r="R3" s="52">
        <v>12992371</v>
      </c>
    </row>
    <row r="4" spans="1:20" x14ac:dyDescent="0.25">
      <c r="A4" s="4">
        <f t="shared" si="0"/>
        <v>0</v>
      </c>
      <c r="B4" s="4">
        <f t="shared" si="1"/>
        <v>428</v>
      </c>
      <c r="C4" s="4">
        <f t="shared" ref="C4:C14" si="9">B4*1.2</f>
        <v>513.6</v>
      </c>
      <c r="D4" s="4">
        <f t="shared" si="2"/>
        <v>616.32000000000005</v>
      </c>
      <c r="E4" s="5">
        <f t="shared" si="3"/>
        <v>7361600</v>
      </c>
      <c r="F4" s="9">
        <f t="shared" si="4"/>
        <v>17200</v>
      </c>
      <c r="G4" s="9">
        <f t="shared" si="5"/>
        <v>14333</v>
      </c>
      <c r="H4" s="9">
        <f t="shared" si="6"/>
        <v>11944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428</v>
      </c>
      <c r="R4" s="2">
        <v>7361600</v>
      </c>
    </row>
    <row r="5" spans="1:20" x14ac:dyDescent="0.25">
      <c r="A5" s="4">
        <f t="shared" si="0"/>
        <v>0</v>
      </c>
      <c r="B5" s="4">
        <f t="shared" si="1"/>
        <v>739</v>
      </c>
      <c r="C5" s="4">
        <f t="shared" si="9"/>
        <v>886.8</v>
      </c>
      <c r="D5" s="4">
        <f t="shared" si="2"/>
        <v>1064.1599999999999</v>
      </c>
      <c r="E5" s="5">
        <f t="shared" si="3"/>
        <v>12000000</v>
      </c>
      <c r="F5" s="4">
        <f t="shared" si="4"/>
        <v>16238</v>
      </c>
      <c r="G5" s="4">
        <f t="shared" si="5"/>
        <v>13532</v>
      </c>
      <c r="H5" s="9">
        <f t="shared" si="6"/>
        <v>11276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739</v>
      </c>
      <c r="R5" s="2">
        <v>12000000</v>
      </c>
    </row>
    <row r="6" spans="1:20" x14ac:dyDescent="0.25">
      <c r="A6" s="4">
        <f t="shared" ref="A6:A11" si="10">N6</f>
        <v>0</v>
      </c>
      <c r="B6" s="4">
        <f t="shared" ref="B6:B11" si="11">Q6</f>
        <v>949</v>
      </c>
      <c r="C6" s="4">
        <f t="shared" ref="C6:C11" si="12">B6*1.2</f>
        <v>1138.8</v>
      </c>
      <c r="D6" s="4">
        <f t="shared" ref="D6:D11" si="13">C6*1.2</f>
        <v>1366.56</v>
      </c>
      <c r="E6" s="5">
        <f t="shared" ref="E6:E11" si="14">R6</f>
        <v>15675000</v>
      </c>
      <c r="F6" s="4">
        <f t="shared" ref="F6:F11" si="15">ROUND((E6/B6),0)</f>
        <v>16517</v>
      </c>
      <c r="G6" s="4">
        <f t="shared" ref="G6:G11" si="16">ROUND((E6/C6),0)</f>
        <v>13764</v>
      </c>
      <c r="H6" s="9">
        <f t="shared" ref="H6:H11" si="17">ROUND((E6/D6),0)</f>
        <v>11470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949</v>
      </c>
      <c r="R6" s="2">
        <v>15675000</v>
      </c>
    </row>
    <row r="7" spans="1:20" s="51" customFormat="1" x14ac:dyDescent="0.25">
      <c r="A7" s="49">
        <f t="shared" ref="A7:A9" si="20">N7</f>
        <v>0</v>
      </c>
      <c r="B7" s="49">
        <f t="shared" ref="B7:B9" si="21">Q7</f>
        <v>592</v>
      </c>
      <c r="C7" s="49">
        <f t="shared" ref="C7:C9" si="22">B7*1.2</f>
        <v>710.4</v>
      </c>
      <c r="D7" s="49">
        <f t="shared" ref="D7:D9" si="23">C7*1.2</f>
        <v>852.4799999999999</v>
      </c>
      <c r="E7" s="50">
        <f t="shared" ref="E7:E9" si="24">R7</f>
        <v>11942395</v>
      </c>
      <c r="F7" s="49">
        <f t="shared" ref="F7:F9" si="25">ROUND((E7/B7),0)</f>
        <v>20173</v>
      </c>
      <c r="G7" s="49">
        <f t="shared" ref="G7:G9" si="26">ROUND((E7/C7),0)</f>
        <v>16811</v>
      </c>
      <c r="H7" s="49">
        <f t="shared" ref="H7:H9" si="27">ROUND((E7/D7),0)</f>
        <v>14009</v>
      </c>
      <c r="I7" s="49" t="e">
        <f>#REF!</f>
        <v>#REF!</v>
      </c>
      <c r="J7" s="49">
        <f t="shared" ref="J7:J9" si="28">S7</f>
        <v>0</v>
      </c>
      <c r="O7" s="51">
        <v>0</v>
      </c>
      <c r="P7" s="51">
        <f t="shared" ref="P7:P9" si="29">O7/1.2</f>
        <v>0</v>
      </c>
      <c r="Q7" s="51">
        <v>592</v>
      </c>
      <c r="R7" s="52">
        <v>11942395</v>
      </c>
    </row>
    <row r="8" spans="1:20" x14ac:dyDescent="0.25">
      <c r="A8" s="4">
        <f t="shared" si="20"/>
        <v>0</v>
      </c>
      <c r="B8" s="4">
        <f t="shared" si="21"/>
        <v>950</v>
      </c>
      <c r="C8" s="4">
        <f t="shared" si="22"/>
        <v>1140</v>
      </c>
      <c r="D8" s="4">
        <f t="shared" si="23"/>
        <v>1368</v>
      </c>
      <c r="E8" s="5">
        <f t="shared" si="24"/>
        <v>17333333</v>
      </c>
      <c r="F8" s="4">
        <f t="shared" si="25"/>
        <v>18246</v>
      </c>
      <c r="G8" s="4">
        <f t="shared" si="26"/>
        <v>15205</v>
      </c>
      <c r="H8" s="9">
        <f t="shared" si="27"/>
        <v>12671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950</v>
      </c>
      <c r="R8" s="2">
        <v>17333333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656</v>
      </c>
      <c r="C16" s="49">
        <f>B16*1.2</f>
        <v>787.19999999999993</v>
      </c>
      <c r="D16" s="49">
        <f t="shared" ref="D16:D32" si="34">C16*1.2</f>
        <v>944.63999999999987</v>
      </c>
      <c r="E16" s="50">
        <f t="shared" ref="E16:E32" si="35">R16</f>
        <v>17400000</v>
      </c>
      <c r="F16" s="49">
        <f t="shared" ref="F16:F32" si="36">ROUND((E16/B16),0)</f>
        <v>26524</v>
      </c>
      <c r="G16" s="49">
        <f t="shared" ref="G16:G32" si="37">ROUND((E16/C16),0)</f>
        <v>22104</v>
      </c>
      <c r="H16" s="49">
        <f t="shared" ref="H16:H32" si="38">ROUND((E16/D16),0)</f>
        <v>18420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656</v>
      </c>
      <c r="R16" s="52">
        <v>17400000</v>
      </c>
    </row>
    <row r="17" spans="1:18" ht="14.25" customHeight="1" x14ac:dyDescent="0.25">
      <c r="A17" s="4">
        <f t="shared" si="32"/>
        <v>0</v>
      </c>
      <c r="B17" s="4">
        <f t="shared" si="33"/>
        <v>656</v>
      </c>
      <c r="C17" s="4">
        <f t="shared" ref="C17:C32" si="41">B17*1.2</f>
        <v>787.19999999999993</v>
      </c>
      <c r="D17" s="4">
        <f t="shared" si="34"/>
        <v>944.63999999999987</v>
      </c>
      <c r="E17" s="5">
        <f t="shared" si="35"/>
        <v>17500000</v>
      </c>
      <c r="F17" s="9">
        <f t="shared" si="36"/>
        <v>26677</v>
      </c>
      <c r="G17" s="9">
        <f t="shared" si="37"/>
        <v>22231</v>
      </c>
      <c r="H17" s="9">
        <f t="shared" si="38"/>
        <v>18526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656</v>
      </c>
      <c r="R17" s="2">
        <v>17500000</v>
      </c>
    </row>
    <row r="18" spans="1:18" ht="14.25" customHeight="1" x14ac:dyDescent="0.25">
      <c r="A18" s="4">
        <f t="shared" si="32"/>
        <v>0</v>
      </c>
      <c r="B18" s="4">
        <f t="shared" si="33"/>
        <v>739</v>
      </c>
      <c r="C18" s="4">
        <f t="shared" si="41"/>
        <v>886.8</v>
      </c>
      <c r="D18" s="4">
        <f t="shared" si="34"/>
        <v>1064.1599999999999</v>
      </c>
      <c r="E18" s="5">
        <f t="shared" si="35"/>
        <v>17500000</v>
      </c>
      <c r="F18" s="9">
        <f t="shared" si="36"/>
        <v>23681</v>
      </c>
      <c r="G18" s="9">
        <f t="shared" si="37"/>
        <v>19734</v>
      </c>
      <c r="H18" s="9">
        <f t="shared" si="38"/>
        <v>16445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739</v>
      </c>
      <c r="R18" s="2">
        <v>17500000</v>
      </c>
    </row>
    <row r="19" spans="1:18" s="51" customFormat="1" ht="14.25" customHeight="1" x14ac:dyDescent="0.25">
      <c r="A19" s="49">
        <f t="shared" si="32"/>
        <v>0</v>
      </c>
      <c r="B19" s="49">
        <f t="shared" si="33"/>
        <v>584</v>
      </c>
      <c r="C19" s="49">
        <f t="shared" si="41"/>
        <v>700.8</v>
      </c>
      <c r="D19" s="49">
        <f t="shared" si="34"/>
        <v>840.95999999999992</v>
      </c>
      <c r="E19" s="50">
        <f t="shared" si="35"/>
        <v>15200000</v>
      </c>
      <c r="F19" s="49">
        <f t="shared" si="36"/>
        <v>26027</v>
      </c>
      <c r="G19" s="49">
        <f t="shared" si="37"/>
        <v>21689</v>
      </c>
      <c r="H19" s="49">
        <f t="shared" si="38"/>
        <v>18075</v>
      </c>
      <c r="I19" s="49" t="e">
        <f>#REF!</f>
        <v>#REF!</v>
      </c>
      <c r="J19" s="49">
        <f t="shared" si="39"/>
        <v>0</v>
      </c>
      <c r="O19" s="51">
        <v>0</v>
      </c>
      <c r="P19" s="51">
        <f t="shared" si="40"/>
        <v>0</v>
      </c>
      <c r="Q19" s="51">
        <v>584</v>
      </c>
      <c r="R19" s="52">
        <v>15200000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37.24</v>
      </c>
      <c r="G37">
        <f>F37*10.764</f>
        <v>400.85136</v>
      </c>
      <c r="I37" s="4"/>
      <c r="J37" s="4">
        <v>401</v>
      </c>
      <c r="R37" s="2"/>
      <c r="X37" s="7"/>
      <c r="Y37" s="7"/>
    </row>
    <row r="38" spans="1:25" ht="14.25" customHeight="1" x14ac:dyDescent="0.3">
      <c r="E38" t="s">
        <v>39</v>
      </c>
      <c r="F38">
        <v>2.56</v>
      </c>
      <c r="G38">
        <f t="shared" ref="G38:G39" si="53">F38*10.764</f>
        <v>27.55584</v>
      </c>
      <c r="J38">
        <v>28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F39" s="7">
        <f>SUM(F37:F38)</f>
        <v>39.800000000000004</v>
      </c>
      <c r="G39">
        <f t="shared" si="53"/>
        <v>428.40720000000005</v>
      </c>
      <c r="J39">
        <f>SUM(J37:J38)</f>
        <v>429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2024</v>
      </c>
      <c r="W40" s="33" t="s">
        <v>37</v>
      </c>
      <c r="X40" s="18"/>
      <c r="Y40" s="7"/>
    </row>
    <row r="41" spans="1:25" ht="16.5" x14ac:dyDescent="0.3">
      <c r="G41" s="6"/>
      <c r="H41" s="6"/>
      <c r="J41">
        <f>J39*1.1</f>
        <v>471.90000000000003</v>
      </c>
      <c r="S41" s="10"/>
      <c r="T41" s="10"/>
      <c r="U41" s="36" t="s">
        <v>23</v>
      </c>
      <c r="V41" s="35">
        <f>V39-V40</f>
        <v>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-60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472*3000</f>
        <v>1416000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V46*0/60</f>
        <v>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429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23000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9867000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9867000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8880300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7893600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20556.25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V44"/>
  <sheetViews>
    <sheetView zoomScaleNormal="100" workbookViewId="0">
      <selection activeCell="T24" sqref="T24"/>
    </sheetView>
  </sheetViews>
  <sheetFormatPr defaultRowHeight="15" x14ac:dyDescent="0.25"/>
  <cols>
    <col min="22" max="22" width="19" customWidth="1"/>
  </cols>
  <sheetData>
    <row r="12" spans="20:22" x14ac:dyDescent="0.25">
      <c r="T12">
        <v>54.29</v>
      </c>
      <c r="U12">
        <f>T12*10.764</f>
        <v>584.3775599999999</v>
      </c>
    </row>
    <row r="14" spans="20:22" x14ac:dyDescent="0.25">
      <c r="V14">
        <v>12228571</v>
      </c>
    </row>
    <row r="15" spans="20:22" x14ac:dyDescent="0.25">
      <c r="V15">
        <v>733800</v>
      </c>
    </row>
    <row r="16" spans="20:22" x14ac:dyDescent="0.25">
      <c r="V16">
        <v>30000</v>
      </c>
    </row>
    <row r="17" spans="22:22" x14ac:dyDescent="0.25">
      <c r="V17">
        <f>SUM(V14:V16)</f>
        <v>12992371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T17"/>
  <sheetViews>
    <sheetView topLeftCell="A6" workbookViewId="0">
      <selection activeCell="T18" sqref="T18"/>
    </sheetView>
  </sheetViews>
  <sheetFormatPr defaultRowHeight="15" x14ac:dyDescent="0.25"/>
  <sheetData>
    <row r="17" spans="19:20" x14ac:dyDescent="0.25">
      <c r="S17">
        <v>39.799999999999997</v>
      </c>
      <c r="T17">
        <f>S17*10.764</f>
        <v>428.40719999999993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1"/>
  <sheetViews>
    <sheetView zoomScaleNormal="100" workbookViewId="0">
      <selection activeCell="T12" sqref="T12"/>
    </sheetView>
  </sheetViews>
  <sheetFormatPr defaultRowHeight="15" x14ac:dyDescent="0.25"/>
  <sheetData>
    <row r="2" spans="1:20" x14ac:dyDescent="0.25">
      <c r="A2" s="6"/>
    </row>
    <row r="11" spans="1:20" x14ac:dyDescent="0.25">
      <c r="S11">
        <v>68.650000000000006</v>
      </c>
      <c r="T11">
        <f>S11*10.764</f>
        <v>738.94860000000006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0:T19"/>
  <sheetViews>
    <sheetView zoomScaleNormal="100" workbookViewId="0">
      <selection activeCell="T11" sqref="T11"/>
    </sheetView>
  </sheetViews>
  <sheetFormatPr defaultRowHeight="15" x14ac:dyDescent="0.25"/>
  <sheetData>
    <row r="10" spans="19:20" x14ac:dyDescent="0.25">
      <c r="S10">
        <v>88.2</v>
      </c>
      <c r="T10">
        <f>S10*10.764</f>
        <v>949.38479999999993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4:U19"/>
  <sheetViews>
    <sheetView topLeftCell="A7" zoomScaleNormal="100" workbookViewId="0">
      <selection activeCell="U32" sqref="U32"/>
    </sheetView>
  </sheetViews>
  <sheetFormatPr defaultRowHeight="15" x14ac:dyDescent="0.25"/>
  <cols>
    <col min="21" max="21" width="15.140625" customWidth="1"/>
  </cols>
  <sheetData>
    <row r="14" spans="19:21" x14ac:dyDescent="0.25">
      <c r="S14">
        <v>54.99</v>
      </c>
      <c r="T14">
        <f>S14*10.764</f>
        <v>591.91236000000004</v>
      </c>
    </row>
    <row r="16" spans="19:21" x14ac:dyDescent="0.25">
      <c r="U16">
        <v>11238095</v>
      </c>
    </row>
    <row r="17" spans="21:21" x14ac:dyDescent="0.25">
      <c r="U17">
        <v>674300</v>
      </c>
    </row>
    <row r="18" spans="21:21" x14ac:dyDescent="0.25">
      <c r="U18">
        <v>30000</v>
      </c>
    </row>
    <row r="19" spans="21:21" x14ac:dyDescent="0.25">
      <c r="U19">
        <f>SUM(U16:U18)</f>
        <v>11942395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9:Y9"/>
  <sheetViews>
    <sheetView topLeftCell="F1" zoomScaleNormal="100" workbookViewId="0">
      <selection activeCell="Y10" sqref="Y10"/>
    </sheetView>
  </sheetViews>
  <sheetFormatPr defaultRowHeight="15" x14ac:dyDescent="0.25"/>
  <sheetData>
    <row r="9" spans="24:25" x14ac:dyDescent="0.25">
      <c r="X9">
        <v>88.22</v>
      </c>
      <c r="Y9">
        <f>X9*10.764</f>
        <v>949.60007999999993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"/>
  <sheetViews>
    <sheetView workbookViewId="0">
      <selection activeCell="U13" sqref="U13"/>
    </sheetView>
  </sheetViews>
  <sheetFormatPr defaultRowHeight="15" x14ac:dyDescent="0.25"/>
  <sheetData>
    <row r="1" spans="1:21" x14ac:dyDescent="0.25">
      <c r="A1" s="6"/>
    </row>
    <row r="12" spans="1:21" x14ac:dyDescent="0.25">
      <c r="T12">
        <v>54.99</v>
      </c>
      <c r="U12">
        <f>T12*10.764</f>
        <v>591.91236000000004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2024-10-23T08:39:36Z</dcterms:modified>
</cp:coreProperties>
</file>