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Jayant Khobragade\"/>
    </mc:Choice>
  </mc:AlternateContent>
  <xr:revisionPtr revIDLastSave="0" documentId="13_ncr:1_{BD95B617-80AB-455B-ADA1-911A6FC2052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2" i="4"/>
  <c r="F21" i="23"/>
  <c r="F20" i="23"/>
  <c r="F84" i="23"/>
  <c r="F23" i="23"/>
  <c r="F10" i="23"/>
  <c r="F11" i="23" s="1"/>
  <c r="F7" i="23"/>
  <c r="F8" i="23" s="1"/>
  <c r="F6" i="23"/>
  <c r="F5" i="23"/>
  <c r="F14" i="23" s="1"/>
  <c r="E21" i="23"/>
  <c r="E20" i="23"/>
  <c r="E19" i="23"/>
  <c r="F12" i="23" l="1"/>
  <c r="F13" i="23" s="1"/>
  <c r="F16" i="23" s="1"/>
  <c r="F19" i="23" s="1"/>
  <c r="G41" i="4"/>
  <c r="G43" i="4" s="1"/>
  <c r="G38" i="4"/>
  <c r="G31" i="4"/>
  <c r="G33" i="4" s="1"/>
  <c r="D31" i="4"/>
  <c r="G28" i="4"/>
  <c r="F25" i="23" l="1"/>
  <c r="G32" i="4"/>
  <c r="G42" i="4"/>
  <c r="I29" i="4"/>
  <c r="C5" i="25" l="1"/>
  <c r="C4" i="25"/>
  <c r="C3" i="25"/>
  <c r="P2" i="4"/>
  <c r="P3" i="4"/>
  <c r="B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D4" i="4" s="1"/>
  <c r="J4" i="4"/>
  <c r="I4" i="4"/>
  <c r="J3" i="4"/>
  <c r="I3" i="4"/>
  <c r="B2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<sst xmlns="http://schemas.openxmlformats.org/spreadsheetml/2006/main" count="147" uniqueCount="92">
  <si>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</si>
  <si>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</si>
  <si>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</si>
  <si>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</si>
  <si>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</si>
  <si>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</si>
  <si>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</si>
  <si>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</si>
  <si>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</si>
  <si>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</si>
  <si>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</si>
  <si>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</si>
  <si>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</si>
  <si>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</si>
  <si>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</si>
  <si>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</si>
  <si>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</si>
  <si>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</si>
  <si>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</si>
  <si>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</si>
  <si>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</si>
  <si>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</si>
  <si>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</si>
  <si>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</si>
  <si>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</si>
  <si>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</si>
  <si>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</si>
  <si>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</si>
  <si>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</si>
  <si>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</si>
  <si>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</si>
  <si>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</si>
  <si>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</si>
  <si>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</si>
  <si>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</si>
  <si>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</si>
  <si>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</si>
  <si>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</si>
  <si>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</si>
  <si>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</si>
  <si>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</si>
  <si>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</si>
  <si>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</si>
  <si>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</si>
  <si>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</si>
  <si>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</si>
  <si>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</si>
  <si>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</si>
  <si>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</si>
  <si>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</si>
  <si>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</si>
  <si>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</si>
  <si>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</si>
  <si>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</si>
  <si>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</si>
  <si>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</si>
  <si>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</si>
  <si>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</si>
  <si>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</si>
  <si>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</si>
  <si>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</si>
  <si>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</si>
  <si>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</si>
  <si>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</si>
  <si>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</si>
  <si>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</si>
  <si>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</si>
  <si>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</si>
  <si>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</si>
  <si>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</si>
  <si>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</si>
  <si>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</si>
  <si>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</si>
  <si>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</si>
  <si>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</si>
  <si>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</si>
  <si>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</si>
  <si>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</si>
  <si>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</si>
  <si>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</si>
  <si>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</si>
  <si>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</si>
  <si>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</si>
  <si>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TACA</t>
  </si>
  <si>
    <t>IGR-12.04.24</t>
  </si>
  <si>
    <t>IGR-07.02.24</t>
  </si>
  <si>
    <t>FLAT NO. 2302</t>
  </si>
  <si>
    <t>Flat No. 2302</t>
  </si>
  <si>
    <t>ANCI</t>
  </si>
  <si>
    <t xml:space="preserve">Draft Agreement </t>
  </si>
  <si>
    <t>Flat No. 2303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</si>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</sst>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3FD0A-7084-4C1E-B120-ECC873C95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9DBD7-DFA0-479F-B33C-AFC59210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29802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A1E976-5548-4A7D-A037-671DD084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325086</xdr:colOff>
      <xdr:row>48</xdr:row>
      <xdr:rowOff>39308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8707E-CD31-473D-B747-6B9A4FDB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59486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75</v>
      </c>
      <c r="C3" s="55">
        <f>374860*0.85</f>
        <v>318631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81</v>
      </c>
      <c r="C4" s="55">
        <f>C3*10%</f>
        <v>31863.100000000002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76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77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78</v>
      </c>
      <c r="C7" s="55">
        <f>C5-C6</f>
        <v>321094.09999999998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79</v>
      </c>
      <c r="C8" s="55">
        <f>C7*D13%</f>
        <v>321094.09999999998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80</v>
      </c>
      <c r="C9" s="60">
        <f>C6+C8</f>
        <v>350494.1</v>
      </c>
      <c r="D9" s="61" t="s">
        <v>62</v>
      </c>
      <c r="E9" s="62">
        <f>C9/10.764</f>
        <v>32561.696395392046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2024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0</v>
      </c>
      <c r="D13" s="68">
        <f>D12-C13</f>
        <v>100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28515625" style="16" bestFit="1" customWidth="1"/>
    <col min="5" max="5" width="14.28515625" bestFit="1" customWidth="1"/>
    <col min="6" max="6" width="17.140625" style="16" customWidth="1"/>
    <col min="7" max="7" width="15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9"/>
      <c r="C3" s="20">
        <v>27000</v>
      </c>
      <c r="D3" s="23" t="s">
        <v>74</v>
      </c>
      <c r="E3" s="6" t="s">
        <v>82</v>
      </c>
      <c r="F3" s="20">
        <v>27000</v>
      </c>
      <c r="G3" s="23" t="s">
        <v>74</v>
      </c>
      <c r="H3" s="6" t="s">
        <v>82</v>
      </c>
    </row>
    <row r="4" spans="1:8" ht="30" x14ac:dyDescent="0.25">
      <c r="A4" s="22" t="s">
        <v>14</v>
      </c>
      <c r="B4" s="19"/>
      <c r="C4" s="20">
        <v>2500</v>
      </c>
      <c r="D4" s="23"/>
      <c r="F4" s="20">
        <v>2500</v>
      </c>
      <c r="G4" s="23"/>
    </row>
    <row r="5" spans="1:8" x14ac:dyDescent="0.25">
      <c r="A5" s="15" t="s">
        <v>15</v>
      </c>
      <c r="B5" s="19"/>
      <c r="C5" s="20">
        <f>C3-C4</f>
        <v>24500</v>
      </c>
      <c r="D5" s="23"/>
      <c r="F5" s="20">
        <f>F3-F4</f>
        <v>24500</v>
      </c>
      <c r="G5" s="23"/>
    </row>
    <row r="6" spans="1:8" x14ac:dyDescent="0.25">
      <c r="A6" s="15" t="s">
        <v>16</v>
      </c>
      <c r="B6" s="19"/>
      <c r="C6" s="20">
        <f>C4</f>
        <v>2500</v>
      </c>
      <c r="D6" s="23"/>
      <c r="F6" s="20">
        <f>F4</f>
        <v>2500</v>
      </c>
      <c r="G6" s="23"/>
    </row>
    <row r="7" spans="1:8" x14ac:dyDescent="0.25">
      <c r="A7" s="15" t="s">
        <v>17</v>
      </c>
      <c r="B7" s="24"/>
      <c r="C7" s="25">
        <f>D7-D8</f>
        <v>0</v>
      </c>
      <c r="D7" s="25">
        <v>2024</v>
      </c>
      <c r="F7" s="25">
        <f>G7-G8</f>
        <v>0</v>
      </c>
      <c r="G7" s="25">
        <v>2024</v>
      </c>
    </row>
    <row r="8" spans="1:8" x14ac:dyDescent="0.25">
      <c r="A8" s="15" t="s">
        <v>18</v>
      </c>
      <c r="B8" s="24"/>
      <c r="C8" s="25">
        <f>C9-C7</f>
        <v>60</v>
      </c>
      <c r="D8" s="25">
        <v>2024</v>
      </c>
      <c r="F8" s="25">
        <f>F9-F7</f>
        <v>60</v>
      </c>
      <c r="G8" s="25">
        <v>2024</v>
      </c>
    </row>
    <row r="9" spans="1:8" x14ac:dyDescent="0.25">
      <c r="A9" s="15" t="s">
        <v>19</v>
      </c>
      <c r="B9" s="24"/>
      <c r="C9" s="25">
        <v>60</v>
      </c>
      <c r="D9" s="25"/>
      <c r="F9" s="25">
        <v>60</v>
      </c>
      <c r="G9" s="25"/>
    </row>
    <row r="10" spans="1:8" ht="30" x14ac:dyDescent="0.25">
      <c r="A10" s="22" t="s">
        <v>20</v>
      </c>
      <c r="B10" s="24"/>
      <c r="C10" s="25">
        <f>90*C7/C9</f>
        <v>0</v>
      </c>
      <c r="D10" s="25"/>
      <c r="F10" s="25">
        <f>90*F7/F9</f>
        <v>0</v>
      </c>
      <c r="G10" s="25"/>
    </row>
    <row r="11" spans="1:8" x14ac:dyDescent="0.25">
      <c r="A11" s="15"/>
      <c r="B11" s="26"/>
      <c r="C11" s="27">
        <f>C10%</f>
        <v>0</v>
      </c>
      <c r="D11" s="27"/>
      <c r="F11" s="27">
        <f>F10%</f>
        <v>0</v>
      </c>
      <c r="G11" s="27"/>
    </row>
    <row r="12" spans="1:8" x14ac:dyDescent="0.25">
      <c r="A12" s="15" t="s">
        <v>21</v>
      </c>
      <c r="B12" s="19"/>
      <c r="C12" s="20">
        <f>C6*C11</f>
        <v>0</v>
      </c>
      <c r="D12" s="18"/>
      <c r="F12" s="20">
        <f>F6*F11</f>
        <v>0</v>
      </c>
      <c r="G12" s="18"/>
    </row>
    <row r="13" spans="1:8" x14ac:dyDescent="0.25">
      <c r="A13" s="15" t="s">
        <v>22</v>
      </c>
      <c r="B13" s="19"/>
      <c r="C13" s="20">
        <f>C6-C12</f>
        <v>2500</v>
      </c>
      <c r="D13" s="18"/>
      <c r="F13" s="20">
        <f>F6-F12</f>
        <v>2500</v>
      </c>
      <c r="G13" s="18"/>
    </row>
    <row r="14" spans="1:8" x14ac:dyDescent="0.25">
      <c r="A14" s="15" t="s">
        <v>15</v>
      </c>
      <c r="B14" s="19"/>
      <c r="C14" s="20">
        <f>C5</f>
        <v>24500</v>
      </c>
      <c r="D14" s="18"/>
      <c r="F14" s="20">
        <f>F5</f>
        <v>24500</v>
      </c>
      <c r="G14" s="18"/>
    </row>
    <row r="15" spans="1:8" x14ac:dyDescent="0.25">
      <c r="B15" s="19"/>
      <c r="C15" s="20"/>
      <c r="D15" s="18"/>
      <c r="F15" s="20"/>
      <c r="G15" s="18"/>
    </row>
    <row r="16" spans="1:8" x14ac:dyDescent="0.25">
      <c r="A16" s="28" t="s">
        <v>23</v>
      </c>
      <c r="B16" s="29"/>
      <c r="C16" s="21">
        <f>C14+C13</f>
        <v>27000</v>
      </c>
      <c r="D16" s="18"/>
      <c r="F16" s="21">
        <f>F14+F13</f>
        <v>27000</v>
      </c>
      <c r="G16" s="18"/>
    </row>
    <row r="17" spans="1:8" x14ac:dyDescent="0.25">
      <c r="B17" s="24"/>
      <c r="C17" s="25">
        <v>2302</v>
      </c>
      <c r="D17" s="18"/>
      <c r="F17" s="25">
        <v>2303</v>
      </c>
      <c r="G17" s="18"/>
    </row>
    <row r="18" spans="1:8" x14ac:dyDescent="0.25">
      <c r="A18" s="74" t="str">
        <f>E3</f>
        <v>ACA</v>
      </c>
      <c r="B18" s="7"/>
      <c r="C18" s="30">
        <v>430</v>
      </c>
      <c r="D18" s="18" t="s">
        <v>91</v>
      </c>
      <c r="F18" s="30">
        <v>430</v>
      </c>
      <c r="G18" s="18"/>
    </row>
    <row r="19" spans="1:8" x14ac:dyDescent="0.25">
      <c r="A19" s="15" t="s">
        <v>24</v>
      </c>
      <c r="B19" s="6"/>
      <c r="C19" s="31">
        <f>C18*C16</f>
        <v>11610000</v>
      </c>
      <c r="D19" s="32">
        <v>800000</v>
      </c>
      <c r="E19" s="68">
        <f>C19+D19</f>
        <v>12410000</v>
      </c>
      <c r="F19" s="31">
        <f>F18*F16</f>
        <v>11610000</v>
      </c>
      <c r="G19" s="32"/>
      <c r="H19" s="68"/>
    </row>
    <row r="20" spans="1:8" x14ac:dyDescent="0.25">
      <c r="A20" s="15" t="s">
        <v>24</v>
      </c>
      <c r="C20" s="33"/>
      <c r="D20" s="18"/>
      <c r="E20" s="68">
        <f>E19*0.98</f>
        <v>12161800</v>
      </c>
      <c r="F20" s="33">
        <f>F19*0.98</f>
        <v>11377800</v>
      </c>
      <c r="G20" s="18"/>
      <c r="H20" s="68"/>
    </row>
    <row r="21" spans="1:8" x14ac:dyDescent="0.25">
      <c r="A21" s="15" t="s">
        <v>25</v>
      </c>
      <c r="C21" s="33"/>
      <c r="D21" s="18"/>
      <c r="E21" s="68">
        <f>E19*0.8</f>
        <v>9928000</v>
      </c>
      <c r="F21" s="33">
        <f>F19*0.8</f>
        <v>9288000</v>
      </c>
      <c r="G21" s="18"/>
      <c r="H21" s="68"/>
    </row>
    <row r="22" spans="1:8" x14ac:dyDescent="0.25">
      <c r="A22" s="15"/>
      <c r="D22" s="34"/>
      <c r="G22" s="34"/>
    </row>
    <row r="23" spans="1:8" x14ac:dyDescent="0.25">
      <c r="A23" s="35" t="s">
        <v>26</v>
      </c>
      <c r="B23" s="36"/>
      <c r="C23" s="37">
        <f>C4*C18</f>
        <v>1075000</v>
      </c>
      <c r="D23"/>
      <c r="F23" s="37">
        <f>F4*F18</f>
        <v>1075000</v>
      </c>
      <c r="G23"/>
    </row>
    <row r="24" spans="1:8" x14ac:dyDescent="0.25">
      <c r="A24" s="15" t="s">
        <v>27</v>
      </c>
      <c r="D24"/>
      <c r="G24"/>
    </row>
    <row r="25" spans="1:8" x14ac:dyDescent="0.25">
      <c r="A25" s="38" t="s">
        <v>28</v>
      </c>
      <c r="B25" s="16"/>
      <c r="C25" s="33">
        <f>C19*0.025/12</f>
        <v>24187.5</v>
      </c>
      <c r="D25"/>
      <c r="F25" s="33">
        <f>F19*0.025/12</f>
        <v>24187.5</v>
      </c>
      <c r="G25"/>
    </row>
    <row r="26" spans="1:8" x14ac:dyDescent="0.25">
      <c r="C26" s="33"/>
      <c r="D26"/>
      <c r="F26" s="33"/>
      <c r="G26"/>
    </row>
    <row r="27" spans="1:8" x14ac:dyDescent="0.25">
      <c r="C27" s="33"/>
      <c r="D27"/>
      <c r="F27" s="33"/>
      <c r="G27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workbookViewId="0">
      <selection activeCell="W8" sqref="W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430</v>
      </c>
      <c r="C2" s="4">
        <f>B2*1.1</f>
        <v>473.00000000000006</v>
      </c>
      <c r="D2" s="4">
        <f t="shared" ref="D2:D16" si="1">C2*1.2</f>
        <v>567.6</v>
      </c>
      <c r="E2" s="5">
        <f t="shared" ref="E2:E16" si="2">R2</f>
        <v>11303477</v>
      </c>
      <c r="F2" s="76">
        <f t="shared" ref="F2:F15" si="3">ROUND((E2/B2),0)</f>
        <v>26287</v>
      </c>
      <c r="G2" s="76">
        <f t="shared" ref="G2:G15" si="4">ROUND((E2/C2),0)</f>
        <v>23897</v>
      </c>
      <c r="H2" s="76">
        <f t="shared" ref="H2:H15" si="5">ROUND((E2/D2),0)</f>
        <v>19915</v>
      </c>
      <c r="I2" s="76">
        <f t="shared" ref="I2:I15" si="6">T2</f>
        <v>0</v>
      </c>
      <c r="J2" s="76">
        <f t="shared" ref="J2:J15" si="7">U2</f>
        <v>0</v>
      </c>
      <c r="K2" s="7"/>
      <c r="L2" s="7"/>
      <c r="M2" s="7"/>
      <c r="N2" s="7"/>
      <c r="O2" s="7">
        <v>0</v>
      </c>
      <c r="P2" s="7">
        <f t="shared" ref="P2:P10" si="8">O2/1.2</f>
        <v>0</v>
      </c>
      <c r="Q2" s="7">
        <v>430</v>
      </c>
      <c r="R2" s="77">
        <v>11303477</v>
      </c>
      <c r="S2" s="2" t="s">
        <v>85</v>
      </c>
    </row>
    <row r="3" spans="1:19" x14ac:dyDescent="0.25">
      <c r="A3" s="4">
        <v>2</v>
      </c>
      <c r="B3" s="4">
        <f t="shared" si="0"/>
        <v>430</v>
      </c>
      <c r="C3" s="4">
        <f t="shared" ref="C3:C5" si="9">B3*1.1</f>
        <v>473.00000000000006</v>
      </c>
      <c r="D3" s="4">
        <f t="shared" si="1"/>
        <v>567.6</v>
      </c>
      <c r="E3" s="5">
        <f t="shared" si="2"/>
        <v>11324954</v>
      </c>
      <c r="F3" s="76">
        <f t="shared" si="3"/>
        <v>26337</v>
      </c>
      <c r="G3" s="76">
        <f t="shared" si="4"/>
        <v>23943</v>
      </c>
      <c r="H3" s="76">
        <f t="shared" si="5"/>
        <v>19952</v>
      </c>
      <c r="I3" s="76">
        <f t="shared" si="6"/>
        <v>0</v>
      </c>
      <c r="J3" s="76">
        <f t="shared" si="7"/>
        <v>0</v>
      </c>
      <c r="K3" s="7"/>
      <c r="L3" s="7"/>
      <c r="M3" s="7"/>
      <c r="N3" s="7"/>
      <c r="O3" s="7">
        <v>0</v>
      </c>
      <c r="P3" s="7">
        <f t="shared" si="8"/>
        <v>0</v>
      </c>
      <c r="Q3" s="7">
        <v>430</v>
      </c>
      <c r="R3" s="77">
        <v>11324954</v>
      </c>
      <c r="S3" s="2" t="s">
        <v>84</v>
      </c>
    </row>
    <row r="4" spans="1:19" x14ac:dyDescent="0.25">
      <c r="A4" s="4">
        <v>3</v>
      </c>
      <c r="B4" s="4">
        <f t="shared" si="0"/>
        <v>430</v>
      </c>
      <c r="C4" s="4">
        <f t="shared" si="9"/>
        <v>473.00000000000006</v>
      </c>
      <c r="D4" s="4">
        <f t="shared" si="1"/>
        <v>567.6</v>
      </c>
      <c r="E4" s="5">
        <f t="shared" si="2"/>
        <v>11800000</v>
      </c>
      <c r="F4" s="76">
        <f t="shared" si="3"/>
        <v>27442</v>
      </c>
      <c r="G4" s="76">
        <f t="shared" si="4"/>
        <v>24947</v>
      </c>
      <c r="H4" s="76">
        <f t="shared" si="5"/>
        <v>20789</v>
      </c>
      <c r="I4" s="76">
        <f t="shared" si="6"/>
        <v>0</v>
      </c>
      <c r="J4" s="76">
        <f t="shared" si="7"/>
        <v>0</v>
      </c>
      <c r="K4" s="7"/>
      <c r="L4" s="7"/>
      <c r="M4" s="7"/>
      <c r="N4" s="7"/>
      <c r="O4" s="7">
        <v>0</v>
      </c>
      <c r="P4" s="7">
        <f t="shared" si="8"/>
        <v>0</v>
      </c>
      <c r="Q4" s="7">
        <v>430</v>
      </c>
      <c r="R4" s="77">
        <v>11800000</v>
      </c>
      <c r="S4" s="2"/>
    </row>
    <row r="5" spans="1:19" x14ac:dyDescent="0.25">
      <c r="A5" s="4">
        <v>4</v>
      </c>
      <c r="B5" s="4">
        <f t="shared" si="0"/>
        <v>430</v>
      </c>
      <c r="C5" s="4">
        <f t="shared" si="9"/>
        <v>473.00000000000006</v>
      </c>
      <c r="D5" s="4">
        <f t="shared" si="1"/>
        <v>567.6</v>
      </c>
      <c r="E5" s="5">
        <f t="shared" si="2"/>
        <v>12200000</v>
      </c>
      <c r="F5" s="76">
        <f t="shared" si="3"/>
        <v>28372</v>
      </c>
      <c r="G5" s="76">
        <f t="shared" si="4"/>
        <v>25793</v>
      </c>
      <c r="H5" s="76">
        <f t="shared" si="5"/>
        <v>21494</v>
      </c>
      <c r="I5" s="76">
        <f t="shared" si="6"/>
        <v>0</v>
      </c>
      <c r="J5" s="76">
        <f t="shared" si="7"/>
        <v>0</v>
      </c>
      <c r="K5" s="7"/>
      <c r="L5" s="7"/>
      <c r="M5" s="7"/>
      <c r="N5" s="7"/>
      <c r="O5" s="7">
        <v>0</v>
      </c>
      <c r="P5" s="7">
        <f t="shared" si="8"/>
        <v>0</v>
      </c>
      <c r="Q5" s="7">
        <v>430</v>
      </c>
      <c r="R5" s="77">
        <v>12200000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ref="C2:C16" si="10">B6*1.2</f>
        <v>0</v>
      </c>
      <c r="D6" s="4">
        <f t="shared" si="1"/>
        <v>0</v>
      </c>
      <c r="E6" s="5">
        <f t="shared" si="2"/>
        <v>0</v>
      </c>
      <c r="F6" s="4" t="e">
        <f t="shared" si="3"/>
        <v>#DIV/0!</v>
      </c>
      <c r="G6" s="4" t="e">
        <f t="shared" si="4"/>
        <v>#DIV/0!</v>
      </c>
      <c r="H6" s="4" t="e">
        <f t="shared" si="5"/>
        <v>#DIV/0!</v>
      </c>
      <c r="I6" s="4">
        <f t="shared" si="6"/>
        <v>0</v>
      </c>
      <c r="J6" s="4">
        <f t="shared" si="7"/>
        <v>0</v>
      </c>
      <c r="O6">
        <v>0</v>
      </c>
      <c r="P6">
        <f t="shared" si="8"/>
        <v>0</v>
      </c>
      <c r="Q6">
        <f t="shared" ref="Q6:Q10" si="11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0"/>
        <v>0</v>
      </c>
      <c r="D7" s="4">
        <f t="shared" si="1"/>
        <v>0</v>
      </c>
      <c r="E7" s="5">
        <f t="shared" si="2"/>
        <v>0</v>
      </c>
      <c r="F7" s="4" t="e">
        <f t="shared" si="3"/>
        <v>#DIV/0!</v>
      </c>
      <c r="G7" s="4" t="e">
        <f t="shared" si="4"/>
        <v>#DIV/0!</v>
      </c>
      <c r="H7" s="4" t="e">
        <f t="shared" si="5"/>
        <v>#DIV/0!</v>
      </c>
      <c r="I7" s="4">
        <f t="shared" si="6"/>
        <v>0</v>
      </c>
      <c r="J7" s="4">
        <f t="shared" si="7"/>
        <v>0</v>
      </c>
      <c r="O7">
        <v>0</v>
      </c>
      <c r="P7">
        <f t="shared" si="8"/>
        <v>0</v>
      </c>
      <c r="Q7">
        <f t="shared" si="11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0"/>
        <v>0</v>
      </c>
      <c r="D8" s="4">
        <f t="shared" si="1"/>
        <v>0</v>
      </c>
      <c r="E8" s="5">
        <f t="shared" si="2"/>
        <v>0</v>
      </c>
      <c r="F8" s="4" t="e">
        <f t="shared" si="3"/>
        <v>#DIV/0!</v>
      </c>
      <c r="G8" s="4" t="e">
        <f t="shared" si="4"/>
        <v>#DIV/0!</v>
      </c>
      <c r="H8" s="4" t="e">
        <f t="shared" si="5"/>
        <v>#DIV/0!</v>
      </c>
      <c r="I8" s="4">
        <f t="shared" si="6"/>
        <v>0</v>
      </c>
      <c r="J8" s="4">
        <f t="shared" si="7"/>
        <v>0</v>
      </c>
      <c r="O8">
        <v>0</v>
      </c>
      <c r="P8">
        <f t="shared" si="8"/>
        <v>0</v>
      </c>
      <c r="Q8">
        <f t="shared" si="11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0"/>
        <v>0</v>
      </c>
      <c r="D9" s="4">
        <f t="shared" si="1"/>
        <v>0</v>
      </c>
      <c r="E9" s="5">
        <f t="shared" si="2"/>
        <v>0</v>
      </c>
      <c r="F9" s="4" t="e">
        <f t="shared" si="3"/>
        <v>#DIV/0!</v>
      </c>
      <c r="G9" s="4" t="e">
        <f t="shared" si="4"/>
        <v>#DIV/0!</v>
      </c>
      <c r="H9" s="4" t="e">
        <f t="shared" si="5"/>
        <v>#DIV/0!</v>
      </c>
      <c r="I9" s="4">
        <f t="shared" si="6"/>
        <v>0</v>
      </c>
      <c r="J9" s="4">
        <f t="shared" si="7"/>
        <v>0</v>
      </c>
      <c r="O9">
        <v>0</v>
      </c>
      <c r="P9">
        <f t="shared" si="8"/>
        <v>0</v>
      </c>
      <c r="Q9">
        <f t="shared" si="11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0"/>
        <v>0</v>
      </c>
      <c r="D10" s="4">
        <f t="shared" si="1"/>
        <v>0</v>
      </c>
      <c r="E10" s="5">
        <f t="shared" si="2"/>
        <v>0</v>
      </c>
      <c r="F10" s="4" t="e">
        <f t="shared" si="3"/>
        <v>#DIV/0!</v>
      </c>
      <c r="G10" s="4" t="e">
        <f t="shared" si="4"/>
        <v>#DIV/0!</v>
      </c>
      <c r="H10" s="4" t="e">
        <f t="shared" si="5"/>
        <v>#DIV/0!</v>
      </c>
      <c r="I10" s="4">
        <f t="shared" si="6"/>
        <v>0</v>
      </c>
      <c r="J10" s="4">
        <f t="shared" si="7"/>
        <v>0</v>
      </c>
      <c r="O10">
        <v>0</v>
      </c>
      <c r="P10">
        <f t="shared" si="8"/>
        <v>0</v>
      </c>
      <c r="Q10">
        <f t="shared" si="11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0"/>
        <v>0</v>
      </c>
      <c r="D11" s="4">
        <f t="shared" si="1"/>
        <v>0</v>
      </c>
      <c r="E11" s="5">
        <f t="shared" si="2"/>
        <v>0</v>
      </c>
      <c r="F11" s="4" t="e">
        <f t="shared" si="3"/>
        <v>#DIV/0!</v>
      </c>
      <c r="G11" s="4" t="e">
        <f t="shared" si="4"/>
        <v>#DIV/0!</v>
      </c>
      <c r="H11" s="4" t="e">
        <f t="shared" si="5"/>
        <v>#DIV/0!</v>
      </c>
      <c r="I11" s="4">
        <f t="shared" si="6"/>
        <v>0</v>
      </c>
      <c r="J11" s="4">
        <f t="shared" si="7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0"/>
        <v>0</v>
      </c>
      <c r="D12" s="4">
        <f t="shared" si="1"/>
        <v>0</v>
      </c>
      <c r="E12" s="5">
        <f t="shared" si="2"/>
        <v>0</v>
      </c>
      <c r="F12" s="4" t="e">
        <f t="shared" si="3"/>
        <v>#DIV/0!</v>
      </c>
      <c r="G12" s="4" t="e">
        <f t="shared" si="4"/>
        <v>#DIV/0!</v>
      </c>
      <c r="H12" s="4" t="e">
        <f t="shared" si="5"/>
        <v>#DIV/0!</v>
      </c>
      <c r="I12" s="4">
        <f t="shared" si="6"/>
        <v>0</v>
      </c>
      <c r="J12" s="4">
        <f t="shared" si="7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0"/>
        <v>0</v>
      </c>
      <c r="D13" s="4">
        <f t="shared" si="1"/>
        <v>0</v>
      </c>
      <c r="E13" s="5">
        <f t="shared" si="2"/>
        <v>0</v>
      </c>
      <c r="F13" s="4" t="e">
        <f t="shared" si="3"/>
        <v>#DIV/0!</v>
      </c>
      <c r="G13" s="4" t="e">
        <f t="shared" si="4"/>
        <v>#DIV/0!</v>
      </c>
      <c r="H13" s="4" t="e">
        <f t="shared" si="5"/>
        <v>#DIV/0!</v>
      </c>
      <c r="I13" s="4">
        <f t="shared" si="6"/>
        <v>0</v>
      </c>
      <c r="J13" s="4">
        <f t="shared" si="7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0"/>
        <v>0</v>
      </c>
      <c r="D14" s="4">
        <f t="shared" si="1"/>
        <v>0</v>
      </c>
      <c r="E14" s="5">
        <f t="shared" si="2"/>
        <v>0</v>
      </c>
      <c r="F14" s="4" t="e">
        <f t="shared" si="3"/>
        <v>#DIV/0!</v>
      </c>
      <c r="G14" s="4" t="e">
        <f t="shared" si="4"/>
        <v>#DIV/0!</v>
      </c>
      <c r="H14" s="4" t="e">
        <f t="shared" si="5"/>
        <v>#DIV/0!</v>
      </c>
      <c r="I14" s="4">
        <f t="shared" si="6"/>
        <v>0</v>
      </c>
      <c r="J14" s="4">
        <f t="shared" si="7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0"/>
        <v>0</v>
      </c>
      <c r="D15" s="4">
        <f t="shared" si="1"/>
        <v>0</v>
      </c>
      <c r="E15" s="5">
        <f t="shared" si="2"/>
        <v>0</v>
      </c>
      <c r="F15" s="4" t="e">
        <f t="shared" si="3"/>
        <v>#DIV/0!</v>
      </c>
      <c r="G15" s="4" t="e">
        <f t="shared" si="4"/>
        <v>#DIV/0!</v>
      </c>
      <c r="H15" s="4" t="e">
        <f t="shared" si="5"/>
        <v>#DIV/0!</v>
      </c>
      <c r="I15" s="4">
        <f t="shared" si="6"/>
        <v>0</v>
      </c>
      <c r="J15" s="4">
        <f t="shared" si="7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0"/>
        <v>0</v>
      </c>
      <c r="D16" s="4">
        <f t="shared" si="1"/>
        <v>0</v>
      </c>
      <c r="E16" s="5">
        <f t="shared" si="2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72" t="s">
        <v>86</v>
      </c>
    </row>
    <row r="26" spans="1:19" s="10" customFormat="1" x14ac:dyDescent="0.25">
      <c r="F26" s="55" t="s">
        <v>82</v>
      </c>
      <c r="G26" s="55">
        <v>399</v>
      </c>
    </row>
    <row r="27" spans="1:19" s="10" customFormat="1" x14ac:dyDescent="0.25">
      <c r="C27" s="70" t="s">
        <v>87</v>
      </c>
      <c r="D27" s="70"/>
      <c r="F27" s="55" t="s">
        <v>88</v>
      </c>
      <c r="G27" s="55">
        <v>31</v>
      </c>
    </row>
    <row r="28" spans="1:19" s="10" customFormat="1" x14ac:dyDescent="0.25">
      <c r="C28" s="70" t="s">
        <v>89</v>
      </c>
      <c r="D28" s="70"/>
      <c r="F28" s="55" t="s">
        <v>83</v>
      </c>
      <c r="G28" s="55">
        <f>SUM(G26:G27)</f>
        <v>430</v>
      </c>
    </row>
    <row r="29" spans="1:19" s="10" customFormat="1" x14ac:dyDescent="0.25">
      <c r="C29" s="70" t="s">
        <v>1</v>
      </c>
      <c r="D29" s="70">
        <v>11324954</v>
      </c>
      <c r="F29" s="55" t="s">
        <v>71</v>
      </c>
      <c r="G29" s="55"/>
      <c r="H29" s="10">
        <f>G29/G28</f>
        <v>0</v>
      </c>
      <c r="I29" s="10">
        <f>D29/G28</f>
        <v>26337.102325581396</v>
      </c>
    </row>
    <row r="30" spans="1:19" s="10" customFormat="1" x14ac:dyDescent="0.25">
      <c r="F30" s="55" t="s">
        <v>72</v>
      </c>
      <c r="G30" s="55"/>
    </row>
    <row r="31" spans="1:19" s="10" customFormat="1" x14ac:dyDescent="0.25">
      <c r="C31" s="73"/>
      <c r="D31" s="73">
        <f>D29*0.9</f>
        <v>10192458.6</v>
      </c>
      <c r="F31" s="73" t="s">
        <v>73</v>
      </c>
      <c r="G31" s="73">
        <f>G29*G30</f>
        <v>0</v>
      </c>
      <c r="H31" s="10">
        <f>G31/D29</f>
        <v>0</v>
      </c>
    </row>
    <row r="32" spans="1:19" s="10" customFormat="1" x14ac:dyDescent="0.25">
      <c r="C32" s="73"/>
      <c r="D32" s="73"/>
      <c r="F32" s="73" t="s">
        <v>24</v>
      </c>
      <c r="G32" s="73">
        <f>G31*90%</f>
        <v>0</v>
      </c>
    </row>
    <row r="33" spans="3:7" s="10" customFormat="1" x14ac:dyDescent="0.25">
      <c r="C33" s="73"/>
      <c r="D33" s="73"/>
      <c r="F33" s="73" t="s">
        <v>25</v>
      </c>
      <c r="G33" s="73">
        <f>G31*80%</f>
        <v>0</v>
      </c>
    </row>
    <row r="34" spans="3:7" s="10" customFormat="1" x14ac:dyDescent="0.25">
      <c r="C34" s="73"/>
      <c r="D34" s="73"/>
    </row>
    <row r="35" spans="3:7" s="10" customFormat="1" x14ac:dyDescent="0.25">
      <c r="F35" s="72" t="s">
        <v>86</v>
      </c>
    </row>
    <row r="36" spans="3:7" s="10" customFormat="1" x14ac:dyDescent="0.25">
      <c r="F36" s="55" t="s">
        <v>82</v>
      </c>
      <c r="G36" s="55">
        <v>399</v>
      </c>
    </row>
    <row r="37" spans="3:7" s="10" customFormat="1" x14ac:dyDescent="0.25">
      <c r="C37" s="70" t="s">
        <v>90</v>
      </c>
      <c r="D37" s="70"/>
      <c r="F37" s="55" t="s">
        <v>88</v>
      </c>
      <c r="G37" s="55">
        <v>31</v>
      </c>
    </row>
    <row r="38" spans="3:7" s="10" customFormat="1" x14ac:dyDescent="0.25">
      <c r="C38" s="70" t="s">
        <v>89</v>
      </c>
      <c r="D38" s="70"/>
      <c r="F38" s="55" t="s">
        <v>83</v>
      </c>
      <c r="G38" s="55">
        <f>SUM(G36:G37)</f>
        <v>430</v>
      </c>
    </row>
    <row r="39" spans="3:7" s="10" customFormat="1" x14ac:dyDescent="0.25">
      <c r="C39" s="70" t="s">
        <v>1</v>
      </c>
      <c r="D39" s="70">
        <v>10524955</v>
      </c>
      <c r="F39" s="55" t="s">
        <v>71</v>
      </c>
      <c r="G39" s="55"/>
    </row>
    <row r="40" spans="3:7" s="10" customFormat="1" x14ac:dyDescent="0.25">
      <c r="F40" s="55" t="s">
        <v>72</v>
      </c>
      <c r="G40" s="55"/>
    </row>
    <row r="41" spans="3:7" x14ac:dyDescent="0.25">
      <c r="C41" s="73"/>
      <c r="D41" s="73"/>
      <c r="E41" s="10"/>
      <c r="F41" s="73" t="s">
        <v>73</v>
      </c>
      <c r="G41" s="73">
        <f>G39*G40</f>
        <v>0</v>
      </c>
    </row>
    <row r="42" spans="3:7" x14ac:dyDescent="0.25">
      <c r="C42" s="73"/>
      <c r="D42" s="73"/>
      <c r="E42" s="10"/>
      <c r="F42" s="73" t="s">
        <v>24</v>
      </c>
      <c r="G42" s="73">
        <f>G41*90%</f>
        <v>0</v>
      </c>
    </row>
    <row r="43" spans="3:7" x14ac:dyDescent="0.25">
      <c r="C43" s="73"/>
      <c r="D43" s="73"/>
      <c r="E43" s="10"/>
      <c r="F43" s="73" t="s">
        <v>25</v>
      </c>
      <c r="G43" s="73">
        <f>G41*80%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K29" sqref="K29:K3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2024-10-22T07:08:40Z</dcterms:modified>
</cp:coreProperties>
</file>