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Jagdish Khairnar\"/>
    </mc:Choice>
  </mc:AlternateContent>
  <bookViews>
    <workbookView xWindow="0" yWindow="0" windowWidth="15360" windowHeight="7755"/>
  </bookViews>
  <sheets>
    <sheet name="Calculation" sheetId="1" r:id="rId1"/>
    <sheet name="Listing1" sheetId="3" r:id="rId2"/>
    <sheet name="Lisiting2" sheetId="6" r:id="rId3"/>
  </sheets>
  <calcPr calcId="152511"/>
</workbook>
</file>

<file path=xl/calcChain.xml><?xml version="1.0" encoding="utf-8"?>
<calcChain xmlns="http://schemas.openxmlformats.org/spreadsheetml/2006/main">
  <c r="D20" i="6" l="1"/>
  <c r="D19" i="6"/>
  <c r="D26" i="3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I20" i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" i="1"/>
  <c r="I7" i="1"/>
  <c r="C35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6" i="1" s="1"/>
  <c r="D44" i="1" s="1"/>
  <c r="C43" i="1"/>
  <c r="C44" i="1" s="1"/>
  <c r="C45" i="1" s="1"/>
  <c r="C36" i="1" l="1"/>
  <c r="C37" i="1" l="1"/>
  <c r="C38" i="1" s="1"/>
  <c r="D38" i="1" s="1"/>
  <c r="C39" i="1" l="1"/>
  <c r="C40" i="1" s="1"/>
  <c r="C41" i="1" s="1"/>
  <c r="C42" i="1"/>
  <c r="D52" i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<sst xmlns="http://schemas.openxmlformats.org/spreadsheetml/2006/main" count="27" uniqueCount="24">
  <si>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</si>
  <si>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</si>
  <si>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</si>
  <si>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</si>
  <si>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</si>
  <si>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</si>
  <si>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</si>
  <si>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</si>
  <si>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</si>
  <si>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</si>
  <si>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</si>
  <si>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</si>
  <si>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</si>
  <si>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</si>
  <si>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</si>
  <si>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</si>
  <si>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</si>
  <si>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</si>
  <si>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</si>
  <si>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</si>
  <si>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</si>
  <si>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</si>
  <si>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</si>
  <si>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 xml:space="preserve">bua  Ground Floor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</si>
</sst>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4" fontId="1" fillId="0" borderId="0" xfId="0" applyNumberFormat="1" applyFont="1" applyAlignment="1">
      <alignment wrapText="1"/>
    </xf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152400</xdr:rowOff>
    </xdr:from>
    <xdr:to>
      <xdr:col>9</xdr:col>
      <xdr:colOff>171450</xdr:colOff>
      <xdr:row>21</xdr:row>
      <xdr:rowOff>142875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"/>
          <a:ext cx="5657850" cy="3228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171450</xdr:colOff>
      <xdr:row>15</xdr:row>
      <xdr:rowOff>180975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57850" cy="3038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I23" activePane="bottomRight" state="frozen"/>
      <selection pane="topRight" activeCell="D1" sqref="D1"/>
      <selection pane="bottomLeft" activeCell="A6" sqref="A6"/>
      <selection pane="bottomRight" activeCell="K35" sqref="K35"/>
    </sheetView>
  </sheetViews>
  <sheetFormatPr defaultRowHeight="16.5" x14ac:dyDescent="0.3"/>
  <cols>
    <col min="1" max="1" width="9.140625" style="54"/>
    <col min="2" max="2" width="17.42578125" style="2" customWidth="1"/>
    <col min="3" max="3" width="17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30.03</v>
      </c>
      <c r="E2" s="4"/>
      <c r="F2" s="4"/>
      <c r="G2" s="23"/>
      <c r="H2" s="1"/>
    </row>
    <row r="3" spans="1:15" x14ac:dyDescent="0.3">
      <c r="B3" s="22" t="s">
        <v>10</v>
      </c>
      <c r="C3" s="25">
        <v>46000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1381380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38.25</v>
      </c>
      <c r="D7" s="35">
        <v>2011</v>
      </c>
      <c r="E7" s="35">
        <v>2024</v>
      </c>
      <c r="F7" s="35">
        <v>60</v>
      </c>
      <c r="G7" s="53">
        <v>21500</v>
      </c>
      <c r="H7" s="62">
        <v>13</v>
      </c>
      <c r="I7" s="63">
        <f>IF(H7&gt;=5,90*H7/F7,0)</f>
        <v>19.5</v>
      </c>
      <c r="J7" s="64">
        <f t="shared" ref="J7:J12" si="0">G7/100*I7</f>
        <v>4192.5</v>
      </c>
      <c r="K7" s="64">
        <f>ROUND((G7-J7),0)</f>
        <v>17308</v>
      </c>
      <c r="L7" s="64">
        <f>ROUND((K7*C7),0)</f>
        <v>662031</v>
      </c>
      <c r="M7" s="64">
        <f>ROUND((C7*G7),0)</f>
        <v>822375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>
        <v>1</v>
      </c>
      <c r="C20" s="56">
        <v>0</v>
      </c>
      <c r="D20" s="35">
        <v>0</v>
      </c>
      <c r="E20" s="35">
        <v>0</v>
      </c>
      <c r="F20" s="35">
        <v>60</v>
      </c>
      <c r="G20" s="53">
        <v>0</v>
      </c>
      <c r="H20" s="62">
        <v>0</v>
      </c>
      <c r="I20" s="63">
        <f t="shared" si="12"/>
        <v>0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662031</v>
      </c>
      <c r="M27" s="15">
        <f>SUM(M7:M26)</f>
        <v>822375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1381380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662031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2043411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x14ac:dyDescent="0.3">
      <c r="B38" s="11" t="s">
        <v>13</v>
      </c>
      <c r="C38" s="65">
        <f>ROUND((C37*0.95),0)</f>
        <v>1941240</v>
      </c>
      <c r="D38" s="30">
        <f>C38*0.9</f>
        <v>1747116</v>
      </c>
      <c r="E38" s="81"/>
      <c r="F38" s="28"/>
      <c r="G38" s="36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1634728.8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1634729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0.19999999995343387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1634729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478317.39749999996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84">
        <f>L27*0.85</f>
        <v>562726.35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C47" s="73"/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H48" s="38"/>
      <c r="I48" s="27"/>
      <c r="J48" s="37"/>
      <c r="K48" s="27"/>
      <c r="L48" s="37"/>
      <c r="M48" s="39"/>
      <c r="N48" s="37"/>
    </row>
    <row r="49" spans="2:14" x14ac:dyDescent="0.3">
      <c r="D49" s="27">
        <v>15.15</v>
      </c>
      <c r="E49" s="27"/>
      <c r="F49" s="37"/>
      <c r="H49" s="37"/>
      <c r="I49" s="27"/>
      <c r="J49" s="37"/>
      <c r="K49" s="40"/>
      <c r="L49" s="37"/>
      <c r="M49" s="39"/>
      <c r="N49" s="37"/>
    </row>
    <row r="50" spans="2:14" x14ac:dyDescent="0.3">
      <c r="B50" s="83"/>
      <c r="D50" s="27">
        <v>6.5</v>
      </c>
      <c r="E50" s="78"/>
      <c r="F50" s="37"/>
      <c r="H50" s="37"/>
      <c r="I50" s="27"/>
      <c r="J50" s="37"/>
      <c r="K50" s="40"/>
      <c r="L50" s="37"/>
      <c r="M50" s="39"/>
      <c r="N50" s="37"/>
    </row>
    <row r="51" spans="2:14" x14ac:dyDescent="0.3">
      <c r="D51" s="30">
        <v>16.600000000000001</v>
      </c>
      <c r="E51" s="27"/>
      <c r="F51" s="27"/>
      <c r="I51" s="27"/>
      <c r="J51" s="37"/>
      <c r="K51" s="40"/>
      <c r="L51" s="37"/>
      <c r="M51" s="39"/>
      <c r="N51" s="37"/>
    </row>
    <row r="52" spans="2:14" x14ac:dyDescent="0.3">
      <c r="D52" s="66">
        <f ca="1">SUM(D49:D52)</f>
        <v>38.25</v>
      </c>
      <c r="E52" s="27"/>
      <c r="F52" s="27"/>
      <c r="H52" s="37"/>
      <c r="I52" s="27"/>
      <c r="J52" s="37"/>
      <c r="K52" s="40"/>
      <c r="L52" s="37"/>
      <c r="M52" s="39"/>
      <c r="N52" s="37"/>
    </row>
    <row r="53" spans="2:14" x14ac:dyDescent="0.3">
      <c r="E53" s="27"/>
      <c r="F53" s="78"/>
      <c r="G53" s="37"/>
      <c r="H53" s="37"/>
      <c r="I53" s="27"/>
      <c r="J53" s="37"/>
      <c r="K53" s="40"/>
      <c r="L53" s="37"/>
      <c r="M53" s="39"/>
      <c r="N53" s="37"/>
    </row>
    <row r="54" spans="2:14" x14ac:dyDescent="0.3">
      <c r="E54" s="27"/>
      <c r="F54" s="78"/>
      <c r="G54" s="38"/>
      <c r="H54" s="37"/>
      <c r="I54" s="27"/>
      <c r="J54" s="36"/>
      <c r="K54" s="40"/>
      <c r="L54" s="37"/>
      <c r="M54" s="39"/>
      <c r="N54" s="37"/>
    </row>
    <row r="55" spans="2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2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2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2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2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D26"/>
  <sheetViews>
    <sheetView topLeftCell="A11" zoomScale="130" zoomScaleNormal="130" workbookViewId="0">
      <selection activeCell="F26" sqref="F26"/>
    </sheetView>
  </sheetViews>
  <sheetFormatPr defaultRowHeight="15" x14ac:dyDescent="0.25"/>
  <sheetData>
    <row r="24" spans="4:4" x14ac:dyDescent="0.25">
      <c r="D24">
        <v>8800000</v>
      </c>
    </row>
    <row r="25" spans="4:4" x14ac:dyDescent="0.25">
      <c r="D25">
        <v>2300</v>
      </c>
    </row>
    <row r="26" spans="4:4" x14ac:dyDescent="0.25">
      <c r="D26" s="77">
        <f>D24/D25</f>
        <v>3826.086956521739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20"/>
  <sheetViews>
    <sheetView workbookViewId="0">
      <selection activeCell="F19" sqref="F19"/>
    </sheetView>
  </sheetViews>
  <sheetFormatPr defaultRowHeight="15" x14ac:dyDescent="0.25"/>
  <sheetData>
    <row r="17" spans="4:4" x14ac:dyDescent="0.25">
      <c r="D17">
        <v>14000000</v>
      </c>
    </row>
    <row r="18" spans="4:4" x14ac:dyDescent="0.25">
      <c r="D18" s="77">
        <v>280</v>
      </c>
    </row>
    <row r="19" spans="4:4" x14ac:dyDescent="0.25">
      <c r="D19" s="77">
        <f>D17/D18</f>
        <v>50000</v>
      </c>
    </row>
    <row r="20" spans="4:4" x14ac:dyDescent="0.25">
      <c r="D20">
        <f>D19/9</f>
        <v>5555.5555555555557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Lisiting2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2024-10-21T07:24:17Z</dcterms:modified>
</cp:coreProperties>
</file>