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Wadala\Dipendra Gajanan Bhivade\"/>
    </mc:Choice>
  </mc:AlternateContent>
  <xr:revisionPtr revIDLastSave="0" documentId="13_ncr:1_{EB301A33-91BB-4FF3-964F-BF145978295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4" i="4" l="1"/>
  <c r="P12" i="4" l="1"/>
  <c r="T12" i="4"/>
  <c r="P11" i="4"/>
  <c r="T11" i="4"/>
  <c r="Q9" i="4"/>
  <c r="H23" i="4"/>
  <c r="H25" i="4" s="1"/>
  <c r="O37" i="4"/>
  <c r="O30" i="4"/>
  <c r="O31" i="4" s="1"/>
  <c r="O36" i="4"/>
  <c r="O34" i="4"/>
  <c r="O35" i="4"/>
  <c r="O33" i="4"/>
  <c r="O29" i="4"/>
  <c r="O28" i="4"/>
  <c r="O27" i="4"/>
  <c r="O26" i="4"/>
  <c r="O25" i="4"/>
  <c r="O24" i="4"/>
  <c r="O23" i="4"/>
  <c r="O22" i="4"/>
  <c r="O21" i="4"/>
  <c r="O20" i="4"/>
  <c r="H21" i="4"/>
  <c r="H20" i="4"/>
  <c r="Q12" i="4" l="1"/>
  <c r="Q11" i="4"/>
  <c r="Q10" i="4"/>
  <c r="P8" i="4"/>
  <c r="P7" i="4"/>
  <c r="P6" i="4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<sst xmlns="http://schemas.openxmlformats.org/spreadsheetml/2006/main" count="32" uniqueCount="29">
  <si>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</si>
  <si>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</si>
  <si>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</si>
  <si>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</si>
  <si>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</si>
  <si>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</si>
  <si>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</si>
  <si>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</si>
  <si>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</si>
  <si>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</si>
  <si>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</si>
  <si>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</si>
  <si>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</si>
  <si>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</si>
  <si>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terrace</t>
  </si>
  <si>
    <t>40% terrace</t>
  </si>
  <si>
    <t>total</t>
  </si>
  <si>
    <t>rate</t>
  </si>
  <si>
    <t>fmv</t>
  </si>
  <si>
    <t>agreement - 04.09.2013 - 25 lakhs</t>
  </si>
  <si>
    <t>Oc - 2004</t>
  </si>
  <si>
    <t>mca</t>
  </si>
  <si>
    <t>15.04.24</t>
  </si>
  <si>
    <t>10.06.24</t>
  </si>
  <si>
    <t>29.08.23</t>
  </si>
  <si>
    <t>09.11.21</t>
  </si>
  <si>
    <t>ls - 65 lakhs</t>
  </si>
  <si>
    <t>Interior</t>
  </si>
  <si>
    <t>Flat No. 4, 1st Floor, Wing - D, Shree Lawns Apartment, Village - Nangargaon, Pune, State - Maharashtra, India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</si>
</sst>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28B2A-6487-4F99-B38B-A8E8E4812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49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4BC09-D399-4A4A-A70D-C13D4EED1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9229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409575</xdr:colOff>
      <xdr:row>49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CD9F29-C27F-4DE3-9392-B22077B25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087975" cy="8829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365BB5-491A-448A-9EB3-E5DEDF1B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E4929A-C81A-4230-AB1B-ADBE30FC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3A7F7-B0AB-4621-8A07-8B67150C2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344139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0EC088-2CEA-4780-9C31-CE4E323E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78539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277455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3021A-082F-4275-ABBA-2ADBE56E4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11855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44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1D584-0422-4559-9941-92FE4DC79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268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86645A-F510-4775-AB07-524841FB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50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4EF825-B450-4E71-9200-CB3C1715D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344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N28" sqref="N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11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762</v>
      </c>
      <c r="C2" s="4">
        <f>B2*1.2</f>
        <v>914.4</v>
      </c>
      <c r="D2" s="4">
        <f t="shared" ref="D2:D13" si="2">C2*1.2</f>
        <v>1097.28</v>
      </c>
      <c r="E2" s="5">
        <f t="shared" ref="E2:E13" si="3">R2</f>
        <v>6700000</v>
      </c>
      <c r="F2" s="10">
        <f t="shared" ref="F2:F13" si="4">ROUND((E2/B2),0)</f>
        <v>8793</v>
      </c>
      <c r="G2" s="15">
        <f t="shared" ref="G2:G13" si="5">ROUND((E2/C2),0)</f>
        <v>7327</v>
      </c>
      <c r="H2" s="10">
        <f t="shared" ref="H2:H13" si="6">ROUND((E2/D2),0)</f>
        <v>6106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762</v>
      </c>
      <c r="R2" s="2">
        <v>6700000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804</v>
      </c>
      <c r="C3" s="4">
        <f t="shared" ref="C3:C15" si="9">B3*1.2</f>
        <v>964.8</v>
      </c>
      <c r="D3" s="4">
        <f t="shared" si="2"/>
        <v>1157.76</v>
      </c>
      <c r="E3" s="5">
        <f t="shared" si="3"/>
        <v>5700000</v>
      </c>
      <c r="F3" s="10">
        <f t="shared" si="4"/>
        <v>7090</v>
      </c>
      <c r="G3" s="10">
        <f t="shared" si="5"/>
        <v>5908</v>
      </c>
      <c r="H3" s="10">
        <f t="shared" si="6"/>
        <v>4923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804</v>
      </c>
      <c r="R3" s="2">
        <v>5700000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711.1111111111112</v>
      </c>
      <c r="C4" s="4">
        <f t="shared" si="9"/>
        <v>853.33333333333337</v>
      </c>
      <c r="D4" s="4">
        <f t="shared" si="2"/>
        <v>1024</v>
      </c>
      <c r="E4" s="5">
        <f t="shared" si="3"/>
        <v>5500000</v>
      </c>
      <c r="F4" s="10">
        <f t="shared" si="4"/>
        <v>7734</v>
      </c>
      <c r="G4" s="15">
        <f t="shared" si="5"/>
        <v>6445</v>
      </c>
      <c r="H4" s="10">
        <f t="shared" si="6"/>
        <v>5371</v>
      </c>
      <c r="I4" s="4" t="e">
        <f>#REF!</f>
        <v>#REF!</v>
      </c>
      <c r="J4" s="4">
        <f t="shared" si="7"/>
        <v>0</v>
      </c>
      <c r="O4">
        <v>1024</v>
      </c>
      <c r="P4">
        <f t="shared" si="8"/>
        <v>853.33333333333337</v>
      </c>
      <c r="Q4">
        <f t="shared" ref="Q4:Q12" si="10">P4/1.2</f>
        <v>711.1111111111112</v>
      </c>
      <c r="R4" s="2">
        <v>5500000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1000</v>
      </c>
      <c r="C5" s="4">
        <f t="shared" si="9"/>
        <v>1200</v>
      </c>
      <c r="D5" s="4">
        <f t="shared" si="2"/>
        <v>1440</v>
      </c>
      <c r="E5" s="5">
        <f t="shared" si="3"/>
        <v>8500000</v>
      </c>
      <c r="F5" s="10">
        <f t="shared" si="4"/>
        <v>8500</v>
      </c>
      <c r="G5" s="10">
        <f t="shared" si="5"/>
        <v>7083</v>
      </c>
      <c r="H5" s="10">
        <f t="shared" si="6"/>
        <v>5903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1000</v>
      </c>
      <c r="R5" s="2">
        <v>8500000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600</v>
      </c>
      <c r="C6" s="4">
        <f t="shared" si="9"/>
        <v>720</v>
      </c>
      <c r="D6" s="4">
        <f t="shared" si="2"/>
        <v>864</v>
      </c>
      <c r="E6" s="5">
        <f t="shared" si="3"/>
        <v>4000000</v>
      </c>
      <c r="F6" s="10">
        <f t="shared" si="4"/>
        <v>6667</v>
      </c>
      <c r="G6" s="10">
        <f t="shared" si="5"/>
        <v>5556</v>
      </c>
      <c r="H6" s="10">
        <f t="shared" si="6"/>
        <v>4630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600</v>
      </c>
      <c r="R6" s="2">
        <v>4000000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1050</v>
      </c>
      <c r="C7" s="4">
        <f t="shared" si="9"/>
        <v>1260</v>
      </c>
      <c r="D7" s="4">
        <f t="shared" si="2"/>
        <v>1512</v>
      </c>
      <c r="E7" s="5">
        <f t="shared" si="3"/>
        <v>6200000</v>
      </c>
      <c r="F7" s="10">
        <f t="shared" si="4"/>
        <v>5905</v>
      </c>
      <c r="G7" s="10">
        <f t="shared" si="5"/>
        <v>4921</v>
      </c>
      <c r="H7" s="10">
        <f t="shared" si="6"/>
        <v>4101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1050</v>
      </c>
      <c r="R7" s="2">
        <v>6200000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875</v>
      </c>
      <c r="C8" s="4">
        <f t="shared" si="9"/>
        <v>1050</v>
      </c>
      <c r="D8" s="4">
        <f t="shared" si="2"/>
        <v>1260</v>
      </c>
      <c r="E8" s="5">
        <f t="shared" si="3"/>
        <v>3500000</v>
      </c>
      <c r="F8" s="10">
        <f t="shared" si="4"/>
        <v>4000</v>
      </c>
      <c r="G8" s="10">
        <f t="shared" si="5"/>
        <v>3333</v>
      </c>
      <c r="H8" s="10">
        <f t="shared" si="6"/>
        <v>2778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875</v>
      </c>
      <c r="R8" s="2">
        <v>3500000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541.66666666666674</v>
      </c>
      <c r="C9" s="4">
        <f t="shared" si="9"/>
        <v>650.00000000000011</v>
      </c>
      <c r="D9" s="4">
        <f t="shared" si="2"/>
        <v>780.00000000000011</v>
      </c>
      <c r="E9" s="5">
        <f t="shared" si="3"/>
        <v>2500000</v>
      </c>
      <c r="F9" s="10">
        <f t="shared" si="4"/>
        <v>4615</v>
      </c>
      <c r="G9" s="10">
        <f t="shared" si="5"/>
        <v>3846</v>
      </c>
      <c r="H9" s="10">
        <f t="shared" si="6"/>
        <v>3205</v>
      </c>
      <c r="I9" s="4" t="e">
        <f>#REF!</f>
        <v>#REF!</v>
      </c>
      <c r="J9" s="4" t="str">
        <f t="shared" si="7"/>
        <v>10.06.24</v>
      </c>
      <c r="O9">
        <v>0</v>
      </c>
      <c r="P9">
        <v>650</v>
      </c>
      <c r="Q9">
        <f>P9/1.2</f>
        <v>541.66666666666674</v>
      </c>
      <c r="R9" s="2">
        <v>2500000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564.16666666666674</v>
      </c>
      <c r="C10" s="4">
        <f t="shared" si="9"/>
        <v>677.00000000000011</v>
      </c>
      <c r="D10" s="4">
        <f t="shared" si="2"/>
        <v>812.40000000000009</v>
      </c>
      <c r="E10" s="5">
        <f t="shared" si="3"/>
        <v>3700000</v>
      </c>
      <c r="F10" s="10">
        <f t="shared" si="4"/>
        <v>6558</v>
      </c>
      <c r="G10" s="15">
        <f t="shared" si="5"/>
        <v>5465</v>
      </c>
      <c r="H10" s="10">
        <f t="shared" si="6"/>
        <v>4554</v>
      </c>
      <c r="I10" s="4" t="e">
        <f>#REF!</f>
        <v>#REF!</v>
      </c>
      <c r="J10" s="4" t="str">
        <f t="shared" si="7"/>
        <v>15.04.24</v>
      </c>
      <c r="O10">
        <v>0</v>
      </c>
      <c r="P10">
        <v>677</v>
      </c>
      <c r="Q10">
        <f t="shared" si="10"/>
        <v>564.16666666666674</v>
      </c>
      <c r="R10" s="2">
        <v>3700000</v>
      </c>
      <c r="S10" s="8" t="s">
        <v>22</v>
      </c>
      <c r="T10" s="8"/>
    </row>
    <row r="11" spans="1:20" x14ac:dyDescent="0.25">
      <c r="A11" s="4">
        <f t="shared" si="0"/>
        <v>0</v>
      </c>
      <c r="B11" s="4">
        <f t="shared" si="1"/>
        <v>637.5</v>
      </c>
      <c r="C11" s="4">
        <f t="shared" si="9"/>
        <v>765</v>
      </c>
      <c r="D11" s="4">
        <f t="shared" si="2"/>
        <v>918</v>
      </c>
      <c r="E11" s="5">
        <f t="shared" si="3"/>
        <v>5500000</v>
      </c>
      <c r="F11" s="10">
        <f t="shared" si="4"/>
        <v>8627</v>
      </c>
      <c r="G11" s="10">
        <f t="shared" si="5"/>
        <v>7190</v>
      </c>
      <c r="H11" s="10">
        <f t="shared" si="6"/>
        <v>5991</v>
      </c>
      <c r="I11" s="4" t="e">
        <f>#REF!</f>
        <v>#REF!</v>
      </c>
      <c r="J11" s="4" t="str">
        <f t="shared" si="7"/>
        <v>29.08.23</v>
      </c>
      <c r="O11">
        <v>0</v>
      </c>
      <c r="P11">
        <f xml:space="preserve"> 605+T11</f>
        <v>765</v>
      </c>
      <c r="Q11">
        <f t="shared" si="10"/>
        <v>637.5</v>
      </c>
      <c r="R11" s="2">
        <v>5500000</v>
      </c>
      <c r="S11" s="8" t="s">
        <v>24</v>
      </c>
      <c r="T11" s="8">
        <f>400*40%</f>
        <v>160</v>
      </c>
    </row>
    <row r="12" spans="1:20" x14ac:dyDescent="0.25">
      <c r="A12" s="4">
        <f t="shared" si="0"/>
        <v>0</v>
      </c>
      <c r="B12" s="4">
        <f t="shared" si="1"/>
        <v>908.33333333333337</v>
      </c>
      <c r="C12" s="4">
        <f t="shared" si="9"/>
        <v>1090</v>
      </c>
      <c r="D12" s="4">
        <f t="shared" si="2"/>
        <v>1308</v>
      </c>
      <c r="E12" s="5">
        <f t="shared" si="3"/>
        <v>5250000</v>
      </c>
      <c r="F12" s="10">
        <f t="shared" si="4"/>
        <v>5780</v>
      </c>
      <c r="G12" s="15">
        <f t="shared" si="5"/>
        <v>4817</v>
      </c>
      <c r="H12" s="10">
        <f t="shared" si="6"/>
        <v>4014</v>
      </c>
      <c r="I12" s="4" t="e">
        <f>#REF!</f>
        <v>#REF!</v>
      </c>
      <c r="J12" s="4" t="str">
        <f t="shared" si="7"/>
        <v>09.11.21</v>
      </c>
      <c r="O12">
        <v>0</v>
      </c>
      <c r="P12">
        <f>775+T12</f>
        <v>1090</v>
      </c>
      <c r="Q12">
        <f t="shared" si="10"/>
        <v>908.33333333333337</v>
      </c>
      <c r="R12" s="2">
        <v>5250000</v>
      </c>
      <c r="S12" s="8" t="s">
        <v>25</v>
      </c>
      <c r="T12" s="8">
        <f>1260*25%</f>
        <v>315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F16" s="8"/>
      <c r="G16" s="8"/>
      <c r="H16" s="8"/>
    </row>
    <row r="17" spans="3:24" x14ac:dyDescent="0.25">
      <c r="C17" s="11"/>
      <c r="G17" t="s">
        <v>28</v>
      </c>
    </row>
    <row r="18" spans="3:24" x14ac:dyDescent="0.25">
      <c r="G18" t="s">
        <v>13</v>
      </c>
      <c r="H18">
        <v>942</v>
      </c>
    </row>
    <row r="19" spans="3:24" x14ac:dyDescent="0.25">
      <c r="G19" t="s">
        <v>14</v>
      </c>
      <c r="H19">
        <v>395</v>
      </c>
      <c r="J19" t="s">
        <v>21</v>
      </c>
    </row>
    <row r="20" spans="3:24" x14ac:dyDescent="0.25">
      <c r="G20" t="s">
        <v>15</v>
      </c>
      <c r="H20">
        <f>H19*40%</f>
        <v>158</v>
      </c>
      <c r="J20">
        <v>13.47</v>
      </c>
      <c r="N20">
        <v>9.9</v>
      </c>
      <c r="O20">
        <f>N20*J20</f>
        <v>133.35300000000001</v>
      </c>
    </row>
    <row r="21" spans="3:24" x14ac:dyDescent="0.25">
      <c r="G21" t="s">
        <v>16</v>
      </c>
      <c r="H21">
        <f>H20+H18</f>
        <v>1100</v>
      </c>
      <c r="J21">
        <v>11.3</v>
      </c>
      <c r="N21">
        <v>10.17</v>
      </c>
      <c r="O21">
        <f t="shared" ref="O21:O30" si="21">N21*J21</f>
        <v>114.92100000000001</v>
      </c>
    </row>
    <row r="22" spans="3:24" x14ac:dyDescent="0.25">
      <c r="G22" s="6" t="s">
        <v>17</v>
      </c>
      <c r="H22" s="16">
        <v>5600</v>
      </c>
      <c r="J22">
        <v>11.6</v>
      </c>
      <c r="N22">
        <v>7.8</v>
      </c>
      <c r="O22">
        <f t="shared" si="21"/>
        <v>90.47999999999999</v>
      </c>
    </row>
    <row r="23" spans="3:24" x14ac:dyDescent="0.25">
      <c r="G23" t="s">
        <v>18</v>
      </c>
      <c r="H23">
        <f>H22*H21</f>
        <v>6160000</v>
      </c>
      <c r="J23">
        <v>4.37</v>
      </c>
      <c r="N23">
        <v>2.71</v>
      </c>
      <c r="O23">
        <f t="shared" si="21"/>
        <v>11.842700000000001</v>
      </c>
    </row>
    <row r="24" spans="3:24" x14ac:dyDescent="0.25">
      <c r="G24" t="s">
        <v>27</v>
      </c>
      <c r="H24">
        <f>H18*1500</f>
        <v>1413000</v>
      </c>
      <c r="J24">
        <v>10.7</v>
      </c>
      <c r="N24">
        <v>5.57</v>
      </c>
      <c r="O24">
        <f t="shared" si="21"/>
        <v>59.598999999999997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H25">
        <f>H24+H23</f>
        <v>7573000</v>
      </c>
      <c r="J25">
        <v>8.1199999999999992</v>
      </c>
      <c r="N25">
        <v>3.78</v>
      </c>
      <c r="O25">
        <f t="shared" si="21"/>
        <v>30.693599999999996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J26">
        <v>7.75</v>
      </c>
      <c r="N26">
        <v>3.9</v>
      </c>
      <c r="O26">
        <f t="shared" si="21"/>
        <v>30.224999999999998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G27" t="s">
        <v>19</v>
      </c>
      <c r="J27">
        <v>5.5</v>
      </c>
      <c r="N27">
        <v>2.12</v>
      </c>
      <c r="O27">
        <f t="shared" si="21"/>
        <v>11.66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G28" t="s">
        <v>20</v>
      </c>
      <c r="J28">
        <v>8.85</v>
      </c>
      <c r="N28">
        <v>3.5</v>
      </c>
      <c r="O28">
        <f t="shared" si="21"/>
        <v>30.974999999999998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G29" t="s">
        <v>26</v>
      </c>
      <c r="J29">
        <v>17.02</v>
      </c>
      <c r="N29">
        <v>9.83</v>
      </c>
      <c r="O29">
        <f t="shared" si="21"/>
        <v>167.3066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J30">
        <v>7.93</v>
      </c>
      <c r="N30">
        <v>3.2</v>
      </c>
      <c r="O30">
        <f t="shared" si="21"/>
        <v>25.376000000000001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O31">
        <f>SUM(O20:O30)</f>
        <v>706.43190000000004</v>
      </c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T32" s="11"/>
      <c r="U32" s="11"/>
      <c r="V32" s="11"/>
      <c r="W32" s="11"/>
      <c r="X32" s="11"/>
    </row>
    <row r="33" spans="10:24" x14ac:dyDescent="0.25">
      <c r="J33">
        <v>11.88</v>
      </c>
      <c r="N33">
        <v>11.53</v>
      </c>
      <c r="O33">
        <f>N33*J33</f>
        <v>136.97640000000001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J34">
        <v>15.05</v>
      </c>
      <c r="N34">
        <v>9.6999999999999993</v>
      </c>
      <c r="O34">
        <f t="shared" ref="O34:O35" si="22">N34*J34</f>
        <v>145.98499999999999</v>
      </c>
      <c r="P34" s="11"/>
      <c r="Q34" s="11"/>
      <c r="R34" s="11"/>
      <c r="S34" s="6"/>
      <c r="T34" s="11"/>
      <c r="U34" s="11"/>
      <c r="V34" s="11"/>
      <c r="W34" s="11"/>
      <c r="X34" s="11"/>
    </row>
    <row r="35" spans="10:24" x14ac:dyDescent="0.25">
      <c r="J35">
        <v>8.7799999999999994</v>
      </c>
      <c r="N35">
        <v>4.1500000000000004</v>
      </c>
      <c r="O35">
        <f t="shared" si="22"/>
        <v>36.436999999999998</v>
      </c>
      <c r="Q35" s="11"/>
      <c r="R35" s="11"/>
    </row>
    <row r="36" spans="10:24" x14ac:dyDescent="0.25">
      <c r="O36">
        <f>SUM(O33:O35)</f>
        <v>319.39840000000004</v>
      </c>
      <c r="Q36" s="11"/>
      <c r="R36" s="11"/>
      <c r="T36" s="6"/>
    </row>
    <row r="37" spans="10:24" x14ac:dyDescent="0.25">
      <c r="O37">
        <f>O36+O31</f>
        <v>1025.8303000000001</v>
      </c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2024-10-23T10:18:02Z</dcterms:modified>
</cp:coreProperties>
</file>