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DF9C757E-DFA3-4E7C-93BA-6041F9D6549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C29" i="1"/>
  <c r="C28" i="1"/>
  <c r="C27" i="1"/>
  <c r="A32" i="1"/>
  <c r="A31" i="1"/>
  <c r="B20" i="1"/>
  <c r="F9" i="1"/>
  <c r="E7" i="1"/>
  <c r="E9" i="1" l="1"/>
  <c r="D31" i="1" l="1"/>
  <c r="O14" i="1" l="1"/>
  <c r="C32" i="1" l="1"/>
  <c r="C31" i="1"/>
  <c r="B10" i="1"/>
  <c r="B11" i="1" s="1"/>
  <c r="B8" i="1"/>
  <c r="B6" i="1"/>
  <c r="B5" i="1"/>
  <c r="B14" i="1" s="1"/>
  <c r="B12" i="1" l="1"/>
  <c r="B13" i="1" s="1"/>
  <c r="B15" i="1" s="1"/>
  <c r="E32" i="1" l="1"/>
  <c r="E31" i="1"/>
  <c r="B17" i="1"/>
  <c r="B21" i="1" l="1"/>
  <c r="B19" i="1"/>
  <c r="B18" i="1"/>
  <c r="F27" i="1"/>
  <c r="F28" i="1" l="1"/>
  <c r="G28" i="1"/>
  <c r="F29" i="1"/>
  <c r="G29" i="1"/>
  <c r="I28" i="1" l="1"/>
  <c r="H27" i="1" l="1"/>
  <c r="G4" i="1" l="1"/>
  <c r="G27" i="1"/>
  <c r="I27" i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<sst xmlns="http://schemas.openxmlformats.org/spreadsheetml/2006/main" count="31" uniqueCount="29">
  <si>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</si>
  <si>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</si>
  <si>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</si>
  <si>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</si>
  <si>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</si>
  <si>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</si>
  <si>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</si>
  <si>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</si>
  <si>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</si>
  <si>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</si>
  <si>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</si>
  <si>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</si>
  <si>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</si>
  <si>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</si>
  <si>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</si>
  <si>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</si>
  <si>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</si>
  <si>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</si>
  <si>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</si>
  <si>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</si>
  <si>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</si>
  <si>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</si>
  <si>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</si>
  <si>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</si>
  <si>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</si>
  <si>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</si>
  <si>
    <t>Flat No.</t>
  </si>
  <si>
    <t>IGR</t>
  </si>
  <si>
    <t>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</si>
</sst>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0" fillId="0" borderId="1" xfId="0" applyNumberFormat="1" applyFont="1" applyFill="1" applyBorder="1"/>
    <xf numFmtId="43" fontId="2" fillId="0" borderId="0" xfId="0" applyNumberFormat="1" applyFont="1" applyFill="1"/>
    <xf numFmtId="43" fontId="13" fillId="0" borderId="0" xfId="0" applyNumberFormat="1" applyFont="1" applyFill="1"/>
    <xf numFmtId="43" fontId="0" fillId="0" borderId="0" xfId="0" applyNumberFormat="1" applyFill="1"/>
    <xf numFmtId="0" fontId="0" fillId="0" borderId="0" xfId="0" applyFill="1"/>
    <xf numFmtId="0" fontId="12" fillId="0" borderId="1" xfId="0" applyFont="1" applyFill="1" applyBorder="1"/>
    <xf numFmtId="43" fontId="12" fillId="0" borderId="1" xfId="0" applyNumberFormat="1" applyFont="1" applyFill="1" applyBorder="1"/>
    <xf numFmtId="10" fontId="0" fillId="0" borderId="1" xfId="0" applyNumberFormat="1" applyBorder="1"/>
    <xf numFmtId="43" fontId="2" fillId="0" borderId="1" xfId="0" applyNumberFormat="1" applyFont="1" applyFill="1" applyBorder="1"/>
    <xf numFmtId="43" fontId="2" fillId="0" borderId="1" xfId="0" applyNumberFormat="1" applyFont="1" applyBorder="1"/>
    <xf numFmtId="43" fontId="14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12" fillId="0" borderId="1" xfId="0" applyNumberFormat="1" applyFont="1" applyBorder="1"/>
    <xf numFmtId="0" fontId="0" fillId="2" borderId="1" xfId="0" applyFill="1" applyBorder="1"/>
    <xf numFmtId="43" fontId="0" fillId="2" borderId="1" xfId="0" applyNumberFormat="1" applyFill="1" applyBorder="1"/>
    <xf numFmtId="0" fontId="15" fillId="2" borderId="1" xfId="0" applyFont="1" applyFill="1" applyBorder="1"/>
    <xf numFmtId="0" fontId="0" fillId="2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496475</xdr:colOff>
      <xdr:row>44</xdr:row>
      <xdr:rowOff>67854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082694-B687-479D-A425-9E5C0DFA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1275" cy="844985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115507</xdr:colOff>
      <xdr:row>38</xdr:row>
      <xdr:rowOff>124853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2C2AA6-7692-4233-AF1B-EED933866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49907" cy="7363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40</xdr:row>
      <xdr:rowOff>172537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095DF-AC40-4B49-A686-310441577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792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Normal="100" workbookViewId="0">
      <selection activeCell="K31" sqref="K31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4" t="s">
        <v>26</v>
      </c>
      <c r="B2" s="24"/>
      <c r="C2" s="24"/>
      <c r="D2" s="22"/>
      <c r="E2" s="8"/>
      <c r="F2" s="48"/>
    </row>
    <row r="3" spans="1:17" ht="16.5" x14ac:dyDescent="0.3">
      <c r="A3" s="16" t="s">
        <v>0</v>
      </c>
      <c r="B3" s="25">
        <v>20500</v>
      </c>
      <c r="C3" s="17"/>
      <c r="D3" s="17"/>
      <c r="E3" t="s">
        <v>13</v>
      </c>
    </row>
    <row r="4" spans="1:17" ht="33" x14ac:dyDescent="0.3">
      <c r="A4" s="18" t="s">
        <v>1</v>
      </c>
      <c r="B4" s="25">
        <v>2800</v>
      </c>
      <c r="C4" s="17"/>
      <c r="D4" s="17"/>
      <c r="E4">
        <v>2025</v>
      </c>
      <c r="F4" s="3">
        <v>2024</v>
      </c>
      <c r="G4" s="4">
        <f>F4-E4</f>
        <v>-1</v>
      </c>
      <c r="L4" s="24"/>
    </row>
    <row r="5" spans="1:17" ht="16.5" x14ac:dyDescent="0.3">
      <c r="A5" s="16" t="s">
        <v>2</v>
      </c>
      <c r="B5" s="25">
        <f>B3-B4</f>
        <v>17700</v>
      </c>
      <c r="C5" s="17"/>
      <c r="D5" s="17"/>
      <c r="E5" s="35"/>
      <c r="F5" s="3"/>
      <c r="G5" s="4"/>
      <c r="L5" s="8"/>
      <c r="M5" s="8"/>
      <c r="N5" s="28"/>
      <c r="O5" s="28"/>
      <c r="P5" s="28"/>
      <c r="Q5" s="28"/>
    </row>
    <row r="6" spans="1:17" ht="16.5" x14ac:dyDescent="0.3">
      <c r="A6" s="16" t="s">
        <v>3</v>
      </c>
      <c r="B6" s="25">
        <f>B4</f>
        <v>2800</v>
      </c>
      <c r="C6" s="17"/>
      <c r="D6" s="17"/>
      <c r="E6" s="36" t="s">
        <v>22</v>
      </c>
      <c r="F6" s="8" t="s">
        <v>23</v>
      </c>
      <c r="G6" s="14"/>
      <c r="L6" s="8"/>
      <c r="M6" s="8"/>
      <c r="N6" s="28"/>
      <c r="O6" s="28"/>
      <c r="P6" s="28"/>
      <c r="Q6" s="28"/>
    </row>
    <row r="7" spans="1:17" ht="16.5" x14ac:dyDescent="0.3">
      <c r="A7" s="16" t="s">
        <v>4</v>
      </c>
      <c r="B7" s="19">
        <v>0</v>
      </c>
      <c r="C7" s="20"/>
      <c r="D7" s="20"/>
      <c r="E7">
        <f>62.8*10.764</f>
        <v>675.97919999999988</v>
      </c>
      <c r="F7" s="3"/>
      <c r="G7" s="14"/>
      <c r="L7" s="8"/>
      <c r="M7" s="8"/>
      <c r="N7" s="28"/>
      <c r="O7" s="28"/>
      <c r="P7" s="28"/>
      <c r="Q7" s="28"/>
    </row>
    <row r="8" spans="1:17" ht="16.5" x14ac:dyDescent="0.3">
      <c r="A8" s="16" t="s">
        <v>5</v>
      </c>
      <c r="B8" s="19">
        <f>B9-B7</f>
        <v>60</v>
      </c>
      <c r="C8" s="20"/>
      <c r="D8" s="20"/>
      <c r="E8">
        <v>0</v>
      </c>
      <c r="F8" s="3"/>
      <c r="G8" s="5"/>
      <c r="L8" s="10"/>
      <c r="M8" s="10"/>
      <c r="N8" s="28"/>
      <c r="O8" s="28"/>
      <c r="P8" s="28"/>
      <c r="Q8" s="28"/>
    </row>
    <row r="9" spans="1:17" ht="16.5" x14ac:dyDescent="0.3">
      <c r="A9" s="16" t="s">
        <v>6</v>
      </c>
      <c r="B9" s="19">
        <v>60</v>
      </c>
      <c r="C9" s="20"/>
      <c r="D9" s="20"/>
      <c r="E9">
        <f>SUM(E7:E8)</f>
        <v>675.97919999999988</v>
      </c>
      <c r="F9" s="29">
        <f>E9*1.1</f>
        <v>743.57711999999992</v>
      </c>
      <c r="G9" s="5"/>
      <c r="J9" s="29"/>
      <c r="K9" s="13"/>
      <c r="L9" s="8"/>
      <c r="M9" s="8"/>
      <c r="N9" s="28"/>
      <c r="O9" s="28"/>
      <c r="P9" s="28"/>
      <c r="Q9" s="28"/>
    </row>
    <row r="10" spans="1:17" ht="33" x14ac:dyDescent="0.3">
      <c r="A10" s="18" t="s">
        <v>7</v>
      </c>
      <c r="B10" s="19">
        <f>90*B7/B9</f>
        <v>0</v>
      </c>
      <c r="C10" s="20"/>
      <c r="D10" s="20"/>
      <c r="E10" s="8"/>
      <c r="F10" s="8"/>
      <c r="I10" s="31"/>
      <c r="J10" s="27"/>
      <c r="K10" s="13"/>
      <c r="L10" s="28"/>
      <c r="M10" s="28"/>
      <c r="N10" s="28"/>
      <c r="O10" s="28"/>
      <c r="P10" s="28"/>
      <c r="Q10" s="28"/>
    </row>
    <row r="11" spans="1:17" ht="16.5" x14ac:dyDescent="0.3">
      <c r="A11" s="16"/>
      <c r="B11" s="26">
        <f>B10%</f>
        <v>0</v>
      </c>
      <c r="C11" s="33"/>
      <c r="D11" s="33"/>
      <c r="E11" s="44"/>
      <c r="F11" s="44"/>
      <c r="K11" s="13"/>
      <c r="L11" s="28"/>
      <c r="M11" s="28"/>
      <c r="N11" s="28"/>
      <c r="O11" s="28"/>
      <c r="P11" s="28"/>
      <c r="Q11" s="28"/>
    </row>
    <row r="12" spans="1:17" ht="16.5" x14ac:dyDescent="0.3">
      <c r="A12" s="16" t="s">
        <v>8</v>
      </c>
      <c r="B12" s="25">
        <f>B6*B11</f>
        <v>0</v>
      </c>
      <c r="C12" s="21"/>
      <c r="D12" s="21"/>
      <c r="E12" s="10"/>
      <c r="F12" s="10"/>
      <c r="K12" s="13"/>
      <c r="L12" s="28"/>
      <c r="M12" s="28"/>
      <c r="N12" s="28"/>
      <c r="O12" s="28"/>
      <c r="P12" s="28"/>
      <c r="Q12" s="28"/>
    </row>
    <row r="13" spans="1:17" ht="16.5" x14ac:dyDescent="0.3">
      <c r="A13" s="16" t="s">
        <v>9</v>
      </c>
      <c r="B13" s="25">
        <f>B6-B12</f>
        <v>2800</v>
      </c>
      <c r="C13" s="21"/>
      <c r="D13" s="21"/>
      <c r="E13" s="10"/>
      <c r="F13" s="10"/>
      <c r="K13" s="13"/>
      <c r="L13" s="28"/>
      <c r="M13" s="28"/>
      <c r="N13" s="28"/>
      <c r="O13" s="28"/>
      <c r="P13" s="28"/>
      <c r="Q13" s="28"/>
    </row>
    <row r="14" spans="1:17" ht="16.5" x14ac:dyDescent="0.3">
      <c r="A14" s="16" t="s">
        <v>2</v>
      </c>
      <c r="B14" s="25">
        <f>B5</f>
        <v>17700</v>
      </c>
      <c r="C14" s="17"/>
      <c r="D14" s="17"/>
      <c r="E14" s="10"/>
      <c r="F14" s="10"/>
      <c r="K14" s="13"/>
      <c r="L14" s="28"/>
      <c r="M14" s="28"/>
      <c r="N14" s="28"/>
      <c r="O14" s="28">
        <f>N14*1.1</f>
        <v>0</v>
      </c>
      <c r="P14" s="28"/>
      <c r="Q14" s="28"/>
    </row>
    <row r="15" spans="1:17" ht="16.5" x14ac:dyDescent="0.3">
      <c r="A15" s="16" t="s">
        <v>10</v>
      </c>
      <c r="B15" s="25">
        <f>B14+B13</f>
        <v>20500</v>
      </c>
      <c r="C15" s="17"/>
      <c r="D15" s="17"/>
      <c r="E15" s="10"/>
      <c r="F15" s="10"/>
      <c r="K15" s="13"/>
      <c r="L15" s="31"/>
      <c r="M15" s="31"/>
    </row>
    <row r="16" spans="1:17" ht="16.5" x14ac:dyDescent="0.3">
      <c r="A16" s="16" t="s">
        <v>21</v>
      </c>
      <c r="B16" s="22">
        <v>676</v>
      </c>
      <c r="C16" s="34"/>
      <c r="D16" s="16"/>
      <c r="E16" s="8"/>
      <c r="F16" s="8"/>
      <c r="I16" s="5"/>
      <c r="J16" s="5"/>
      <c r="K16" s="5"/>
      <c r="L16" s="6"/>
    </row>
    <row r="17" spans="1:14" ht="16.5" x14ac:dyDescent="0.3">
      <c r="A17" s="34" t="s">
        <v>11</v>
      </c>
      <c r="B17" s="23">
        <f>B15*B16</f>
        <v>13858000</v>
      </c>
      <c r="C17" s="23"/>
      <c r="D17" s="50"/>
      <c r="E17" s="46"/>
      <c r="F17" s="46"/>
      <c r="I17" s="5"/>
      <c r="J17" s="32"/>
      <c r="K17" s="5"/>
      <c r="L17" s="6"/>
      <c r="N17" s="6"/>
    </row>
    <row r="18" spans="1:14" s="41" customFormat="1" ht="16.5" x14ac:dyDescent="0.3">
      <c r="A18" s="42" t="s">
        <v>24</v>
      </c>
      <c r="B18" s="37">
        <f>B17*0.9</f>
        <v>12472200</v>
      </c>
      <c r="C18" s="37"/>
      <c r="D18" s="43"/>
      <c r="E18" s="45"/>
      <c r="F18" s="45"/>
      <c r="I18" s="38"/>
      <c r="J18" s="39"/>
      <c r="K18" s="38"/>
      <c r="L18" s="40"/>
      <c r="N18" s="40"/>
    </row>
    <row r="19" spans="1:14" s="41" customFormat="1" ht="16.5" x14ac:dyDescent="0.3">
      <c r="A19" s="42" t="s">
        <v>25</v>
      </c>
      <c r="B19" s="37">
        <f>B17*0.8</f>
        <v>11086400</v>
      </c>
      <c r="C19" s="37"/>
      <c r="D19" s="43"/>
      <c r="E19" s="45"/>
      <c r="F19" s="45"/>
      <c r="I19" s="38"/>
      <c r="J19" s="39"/>
      <c r="K19" s="38"/>
      <c r="L19" s="40"/>
      <c r="N19" s="40"/>
    </row>
    <row r="20" spans="1:14" s="41" customFormat="1" ht="16.5" x14ac:dyDescent="0.3">
      <c r="A20" s="42" t="s">
        <v>12</v>
      </c>
      <c r="B20" s="37">
        <f>744*B4</f>
        <v>2083200</v>
      </c>
      <c r="C20" s="43"/>
      <c r="D20" s="43"/>
      <c r="E20" s="45"/>
      <c r="F20" s="45"/>
      <c r="I20" s="40"/>
      <c r="J20" s="38"/>
    </row>
    <row r="21" spans="1:14" ht="16.5" x14ac:dyDescent="0.3">
      <c r="A21" s="22" t="s">
        <v>16</v>
      </c>
      <c r="B21" s="23">
        <f>B17*0.03/12</f>
        <v>34645</v>
      </c>
      <c r="C21" s="23"/>
      <c r="D21" s="50"/>
      <c r="E21" s="46"/>
      <c r="F21" s="46"/>
      <c r="I21" s="6"/>
      <c r="J21" s="5"/>
    </row>
    <row r="22" spans="1:14" x14ac:dyDescent="0.25">
      <c r="A22" s="30"/>
      <c r="B22" s="47"/>
      <c r="C22" s="30"/>
      <c r="D22" s="30"/>
      <c r="E22" s="49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28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676</v>
      </c>
      <c r="C27" s="8">
        <f>B27*1.1</f>
        <v>743.6</v>
      </c>
      <c r="D27" s="8"/>
      <c r="E27" s="8">
        <v>14000000</v>
      </c>
      <c r="F27" s="10">
        <f t="shared" ref="F27:F29" si="0">E27/B27</f>
        <v>20710.059171597633</v>
      </c>
      <c r="G27" s="10">
        <f>E27/C27</f>
        <v>18827.326519634211</v>
      </c>
      <c r="H27" s="10" t="e">
        <f>E27/#REF!</f>
        <v>#REF!</v>
      </c>
      <c r="I27" s="8">
        <f>C27/B27</f>
        <v>1.1000000000000001</v>
      </c>
      <c r="J27" s="15"/>
    </row>
    <row r="28" spans="1:14" ht="17.25" x14ac:dyDescent="0.3">
      <c r="B28" s="9">
        <v>676</v>
      </c>
      <c r="C28" s="8">
        <f>B28*1.1</f>
        <v>743.6</v>
      </c>
      <c r="D28" s="8">
        <v>1320</v>
      </c>
      <c r="E28" s="8">
        <v>13100000</v>
      </c>
      <c r="F28" s="10">
        <f t="shared" si="0"/>
        <v>19378.698224852073</v>
      </c>
      <c r="G28" s="10">
        <f>E28/C28</f>
        <v>17616.998386229156</v>
      </c>
      <c r="H28" s="10">
        <f>E28/D28</f>
        <v>9924.242424242424</v>
      </c>
      <c r="I28" s="8">
        <f>C28/B28</f>
        <v>1.1000000000000001</v>
      </c>
      <c r="J28" s="15"/>
    </row>
    <row r="29" spans="1:14" x14ac:dyDescent="0.25">
      <c r="B29" s="9">
        <v>680</v>
      </c>
      <c r="C29" s="8">
        <f>B29*1.1</f>
        <v>748.00000000000011</v>
      </c>
      <c r="D29" s="8">
        <v>1315</v>
      </c>
      <c r="E29" s="10">
        <v>13900000</v>
      </c>
      <c r="F29" s="10">
        <f t="shared" si="0"/>
        <v>20441.176470588234</v>
      </c>
      <c r="G29" s="10">
        <f t="shared" ref="G29" si="1">E29/C29</f>
        <v>18582.887700534757</v>
      </c>
      <c r="H29" s="10">
        <f>E29/D29</f>
        <v>10570.342205323193</v>
      </c>
      <c r="I29" s="8"/>
    </row>
    <row r="30" spans="1:14" x14ac:dyDescent="0.25">
      <c r="B30" s="7" t="s">
        <v>27</v>
      </c>
    </row>
    <row r="31" spans="1:14" ht="15.75" x14ac:dyDescent="0.25">
      <c r="A31" s="53">
        <f>62.8*10.764</f>
        <v>675.97919999999988</v>
      </c>
      <c r="B31" s="54">
        <v>12000000</v>
      </c>
      <c r="C31" s="51">
        <f t="shared" ref="C31:C32" si="2">B31/A31</f>
        <v>17752.025506110251</v>
      </c>
      <c r="D31" s="51">
        <f>A31/10.764</f>
        <v>62.79999999999999</v>
      </c>
      <c r="E31" s="52">
        <f>B15/C31</f>
        <v>1.1547977999999999</v>
      </c>
      <c r="F31" s="51"/>
      <c r="G31" s="51"/>
      <c r="I31" s="6"/>
    </row>
    <row r="32" spans="1:14" ht="15.75" x14ac:dyDescent="0.25">
      <c r="A32" s="53">
        <f>55.515*10.764+5.02*10.764</f>
        <v>651.59873999999991</v>
      </c>
      <c r="B32" s="54">
        <v>12200000</v>
      </c>
      <c r="C32" s="51">
        <f t="shared" si="2"/>
        <v>18723.179237578024</v>
      </c>
      <c r="D32" s="51"/>
      <c r="E32" s="52">
        <f>B15/C32</f>
        <v>1.0948995221311475</v>
      </c>
      <c r="F32" s="51"/>
      <c r="G32" s="51"/>
      <c r="I32" s="6"/>
    </row>
    <row r="33" spans="1:9" ht="15.75" x14ac:dyDescent="0.25">
      <c r="A33" s="27"/>
      <c r="I33" s="6"/>
    </row>
    <row r="34" spans="1:9" ht="15.75" x14ac:dyDescent="0.25">
      <c r="A34" s="27"/>
    </row>
    <row r="54" spans="3:5" x14ac:dyDescent="0.25">
      <c r="C54" s="6"/>
      <c r="D54" s="6"/>
      <c r="E5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E1"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2024-10-23T06:22:55Z</dcterms:modified>
</cp:coreProperties>
</file>