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3" sheetId="39" r:id="rId6"/>
    <sheet name="Sheet2" sheetId="30" r:id="rId7"/>
    <sheet name="Sheet1" sheetId="13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B4" s="1"/>
  <c r="J4"/>
  <c r="I4"/>
  <c r="E4"/>
  <c r="A4"/>
  <c r="P3"/>
  <c r="B3" s="1"/>
  <c r="J3"/>
  <c r="I3"/>
  <c r="E3"/>
  <c r="A3"/>
  <c r="Q2"/>
  <c r="B2" s="1"/>
  <c r="J2"/>
  <c r="I2"/>
  <c r="E2"/>
  <c r="A2"/>
  <c r="J25" i="23"/>
  <c r="H26"/>
  <c r="H25"/>
  <c r="H24"/>
  <c r="Q13" i="4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D18" i="25"/>
  <c r="E11" i="38"/>
  <c r="P15" i="4"/>
  <c r="Q15" s="1"/>
  <c r="B15" s="1"/>
  <c r="J15"/>
  <c r="I15"/>
  <c r="E15"/>
  <c r="A15"/>
  <c r="P14"/>
  <c r="Q14" s="1"/>
  <c r="B14" s="1"/>
  <c r="J14"/>
  <c r="I14"/>
  <c r="E14"/>
  <c r="A14"/>
  <c r="F4" l="1"/>
  <c r="C4"/>
  <c r="F3"/>
  <c r="C3"/>
  <c r="F7"/>
  <c r="C7"/>
  <c r="F2"/>
  <c r="C2"/>
  <c r="F6"/>
  <c r="C6"/>
  <c r="F5"/>
  <c r="C5"/>
  <c r="F8"/>
  <c r="C8"/>
  <c r="F10"/>
  <c r="C10"/>
  <c r="F12"/>
  <c r="C12"/>
  <c r="F9"/>
  <c r="C9"/>
  <c r="F11"/>
  <c r="C11"/>
  <c r="F13"/>
  <c r="C13"/>
  <c r="F15"/>
  <c r="C15"/>
  <c r="F14"/>
  <c r="C14"/>
  <c r="G6" l="1"/>
  <c r="D6"/>
  <c r="H6" s="1"/>
  <c r="G7"/>
  <c r="D7"/>
  <c r="H7" s="1"/>
  <c r="G4"/>
  <c r="D4"/>
  <c r="H4" s="1"/>
  <c r="D5"/>
  <c r="H5" s="1"/>
  <c r="G5"/>
  <c r="D2"/>
  <c r="H2" s="1"/>
  <c r="G2"/>
  <c r="D3"/>
  <c r="H3" s="1"/>
  <c r="G3"/>
  <c r="G11"/>
  <c r="D11"/>
  <c r="H11" s="1"/>
  <c r="G10"/>
  <c r="D10"/>
  <c r="H10" s="1"/>
  <c r="G13"/>
  <c r="D13"/>
  <c r="H13" s="1"/>
  <c r="G9"/>
  <c r="D9"/>
  <c r="H9" s="1"/>
  <c r="G12"/>
  <c r="D12"/>
  <c r="H12" s="1"/>
  <c r="G8"/>
  <c r="D8"/>
  <c r="H8" s="1"/>
  <c r="D14"/>
  <c r="H14" s="1"/>
  <c r="G14"/>
  <c r="G15"/>
  <c r="D15"/>
  <c r="H15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<sst xmlns="http://schemas.openxmlformats.org/spreadsheetml/2006/main" count="143" uniqueCount="108">
  <si>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</si>
  <si>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</si>
  <si>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</si>
  <si>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</si>
  <si>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</si>
  <si>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</si>
  <si>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</si>
  <si>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</si>
  <si>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</si>
  <si>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</si>
  <si>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</si>
  <si>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</si>
  <si>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</si>
  <si>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</si>
  <si>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</si>
  <si>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</si>
  <si>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</si>
  <si>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</si>
  <si>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</si>
  <si>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</si>
  <si>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</si>
  <si>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</si>
  <si>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</si>
  <si>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</si>
  <si>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</si>
  <si>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</si>
  <si>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</si>
  <si>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</si>
  <si>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</si>
  <si>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</si>
  <si>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</si>
  <si>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</si>
  <si>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</si>
  <si>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</si>
  <si>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</si>
  <si>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</si>
  <si>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</si>
  <si>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</si>
  <si>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</si>
  <si>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</si>
  <si>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</si>
  <si>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</si>
  <si>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</si>
  <si>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</si>
  <si>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</si>
  <si>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</si>
  <si>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</si>
  <si>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</si>
  <si>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</si>
  <si>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</si>
  <si>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</si>
  <si>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</si>
  <si>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</si>
  <si>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</si>
  <si>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</si>
  <si>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</si>
  <si>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</si>
  <si>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</si>
  <si>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</si>
  <si>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</si>
  <si>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</si>
  <si>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</si>
  <si>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</si>
  <si>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</si>
  <si>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</si>
  <si>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</si>
  <si>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</si>
  <si>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</si>
  <si>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</si>
  <si>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</si>
  <si>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</si>
  <si>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</si>
  <si>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</si>
  <si>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</si>
  <si>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</si>
  <si>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</si>
  <si>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</si>
  <si>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</si>
  <si>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</si>
  <si>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</si>
  <si>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</si>
  <si>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</si>
  <si>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</si>
  <si>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</si>
  <si>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</si>
  <si>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</si>
  <si>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</si>
  <si>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</si>
  <si>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</si>
  <si>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</si>
  <si>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</si>
  <si>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</si>
  <si>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</si>
  <si>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</si>
  <si>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</si>
  <si>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</si>
  <si>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</si>
  <si>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</si>
  <si>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</si>
  <si>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</si>
  <si>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</si>
  <si>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</si>
  <si>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</si>
  <si>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</si>
  <si>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</si>
  <si>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</si>
  <si>
    <t>POP</t>
  </si>
  <si>
    <t>Furtiune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</si>
</sst>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43" fontId="7" fillId="0" borderId="0" xfId="0" applyNumberFormat="1" applyFont="1"/>
    <xf numFmtId="0" fontId="7" fillId="0" borderId="0" xfId="0" applyFont="1" applyFill="1" applyBorder="1"/>
    <xf numFmtId="0" fontId="0" fillId="0" borderId="0" xfId="0" applyFill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19050</xdr:rowOff>
    </xdr:from>
    <xdr:to>
      <xdr:col>11</xdr:col>
      <xdr:colOff>161925</xdr:colOff>
      <xdr:row>19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19050"/>
          <a:ext cx="6315075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121754</xdr:colOff>
      <xdr:row>3</xdr:row>
      <xdr:rowOff>83240</xdr:rowOff>
    </xdr:from>
    <xdr:to>
      <xdr:col>10</xdr:col>
      <xdr:colOff>344143</xdr:colOff>
      <xdr:row>27</xdr:row>
      <xdr:rowOff>92765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754" y="654740"/>
          <a:ext cx="6351519" cy="4581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121754</xdr:colOff>
      <xdr:row>0</xdr:row>
      <xdr:rowOff>0</xdr:rowOff>
    </xdr:from>
    <xdr:to>
      <xdr:col>10</xdr:col>
      <xdr:colOff>344143</xdr:colOff>
      <xdr:row>24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754" y="0"/>
          <a:ext cx="6351519" cy="4581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33635</v>
      </c>
      <c r="F2" s="49"/>
      <c r="G2" s="124" t="s">
        <v>76</v>
      </c>
      <c r="H2" s="125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31600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31600</v>
      </c>
      <c r="D5" s="34" t="s">
        <v>61</v>
      </c>
      <c r="E5" s="35">
        <f>ROUND(C5/10.764,0)</f>
        <v>2936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8700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22900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22900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31600</v>
      </c>
      <c r="D10" s="34" t="s">
        <v>61</v>
      </c>
      <c r="E10" s="35">
        <f>ROUND(C10/10.764,0)</f>
        <v>2936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2019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5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55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1172</v>
      </c>
      <c r="D17" s="31">
        <f>C17*E10</f>
        <v>3440992</v>
      </c>
      <c r="E17" s="31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>
        <f>C17*2000</f>
        <v>2344000</v>
      </c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J26" sqref="J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6300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4300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4300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6300</v>
      </c>
      <c r="D16" s="103"/>
      <c r="E16" s="112"/>
      <c r="F16" s="98"/>
      <c r="G16" s="51"/>
    </row>
    <row r="17" spans="1:10" ht="16.5">
      <c r="A17" s="16"/>
      <c r="B17" s="106"/>
      <c r="C17" s="107"/>
      <c r="D17" s="107"/>
      <c r="E17" s="16"/>
      <c r="F17" s="98"/>
      <c r="G17" s="51"/>
    </row>
    <row r="18" spans="1:10" ht="16.5">
      <c r="A18" s="110" t="s">
        <v>94</v>
      </c>
      <c r="B18" s="113"/>
      <c r="C18" s="114">
        <v>977</v>
      </c>
      <c r="D18" s="114"/>
      <c r="E18" s="50"/>
      <c r="F18" s="98"/>
      <c r="G18" s="51"/>
    </row>
    <row r="19" spans="1:10" ht="16.5">
      <c r="A19" s="99"/>
      <c r="B19" s="115"/>
      <c r="C19" s="92">
        <f>C18*C16</f>
        <v>6155100</v>
      </c>
      <c r="D19" s="98" t="s">
        <v>68</v>
      </c>
      <c r="E19" s="92"/>
      <c r="F19" s="122"/>
      <c r="G19" s="123"/>
      <c r="H19" s="38"/>
    </row>
    <row r="20" spans="1:10" ht="16.5">
      <c r="A20" s="99"/>
      <c r="B20" s="121">
        <f>C20*80%</f>
        <v>4677876</v>
      </c>
      <c r="C20" s="92">
        <f>C19*95%</f>
        <v>5847345</v>
      </c>
      <c r="D20" s="98" t="s">
        <v>24</v>
      </c>
      <c r="E20" s="93"/>
      <c r="F20" s="122"/>
      <c r="G20" s="123"/>
    </row>
    <row r="21" spans="1:10" ht="16.5">
      <c r="A21" s="99"/>
      <c r="B21" s="16"/>
      <c r="C21" s="92">
        <f>C19*80%</f>
        <v>4924080</v>
      </c>
      <c r="D21" s="98" t="s">
        <v>25</v>
      </c>
      <c r="E21" s="93"/>
      <c r="F21" s="122"/>
      <c r="G21" s="123" t="s">
        <v>68</v>
      </c>
      <c r="H21">
        <v>6155100</v>
      </c>
    </row>
    <row r="22" spans="1:10" ht="16.5">
      <c r="A22" s="99"/>
      <c r="B22" s="16"/>
      <c r="C22" s="25"/>
      <c r="D22" s="25"/>
      <c r="E22" s="16"/>
      <c r="F22" s="98"/>
      <c r="G22" s="51" t="s">
        <v>106</v>
      </c>
      <c r="H22">
        <v>200000</v>
      </c>
    </row>
    <row r="23" spans="1:10" ht="16.5">
      <c r="A23" s="116" t="s">
        <v>26</v>
      </c>
      <c r="B23" s="117"/>
      <c r="C23" s="118">
        <f>C4*C18</f>
        <v>1954000</v>
      </c>
      <c r="D23" s="118">
        <f>D4*D18</f>
        <v>0</v>
      </c>
      <c r="E23" s="16"/>
      <c r="F23" s="112"/>
      <c r="G23" s="49" t="s">
        <v>107</v>
      </c>
      <c r="H23">
        <v>250000</v>
      </c>
    </row>
    <row r="24" spans="1:10" ht="16.5">
      <c r="A24" s="99" t="s">
        <v>27</v>
      </c>
      <c r="B24" s="16"/>
      <c r="C24" s="25"/>
      <c r="D24" s="25"/>
      <c r="E24" s="16"/>
      <c r="F24" s="16"/>
      <c r="G24" s="49" t="s">
        <v>68</v>
      </c>
      <c r="H24">
        <f>H23+H22+H21</f>
        <v>6605100</v>
      </c>
    </row>
    <row r="25" spans="1:10" ht="16.5">
      <c r="A25" s="119" t="s">
        <v>28</v>
      </c>
      <c r="B25" s="25"/>
      <c r="C25" s="93">
        <f>C19*0.025/12</f>
        <v>12823.125</v>
      </c>
      <c r="D25" s="93"/>
      <c r="E25" s="16"/>
      <c r="F25" s="16"/>
      <c r="G25" s="49" t="s">
        <v>24</v>
      </c>
      <c r="H25">
        <f>H24*95%</f>
        <v>6274845</v>
      </c>
      <c r="J25">
        <f>H25*80%</f>
        <v>5019876</v>
      </c>
    </row>
    <row r="26" spans="1:10" ht="16.5">
      <c r="A26" s="16"/>
      <c r="B26" s="16"/>
      <c r="C26" s="93"/>
      <c r="D26" s="93"/>
      <c r="E26" s="16"/>
      <c r="F26" s="16"/>
      <c r="G26" s="49" t="s">
        <v>25</v>
      </c>
      <c r="H26">
        <f>H24*80%</f>
        <v>5284080</v>
      </c>
    </row>
    <row r="27" spans="1:10">
      <c r="C27" s="12"/>
      <c r="D27" s="12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P4" sqref="P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1366.6666666666667</v>
      </c>
      <c r="C2" s="4">
        <f t="shared" ref="C2:C7" si="2">B2*1.2</f>
        <v>1640</v>
      </c>
      <c r="D2" s="4">
        <f t="shared" ref="D2:D7" si="3">C2*1.2</f>
        <v>1968</v>
      </c>
      <c r="E2" s="5">
        <f t="shared" ref="E2:E7" si="4">R2</f>
        <v>7500000</v>
      </c>
      <c r="F2" s="4">
        <f t="shared" ref="F2:F7" si="5">ROUND((E2/B2),0)</f>
        <v>5488</v>
      </c>
      <c r="G2" s="4">
        <f t="shared" ref="G2:G7" si="6">ROUND((E2/C2),0)</f>
        <v>4573</v>
      </c>
      <c r="H2" s="4">
        <f t="shared" ref="H2:H7" si="7">ROUND((E2/D2),0)</f>
        <v>3811</v>
      </c>
      <c r="I2" s="4">
        <f t="shared" ref="I2:I7" si="8">T2</f>
        <v>0</v>
      </c>
      <c r="J2" s="4">
        <f t="shared" ref="J2:J7" si="9">U2</f>
        <v>0</v>
      </c>
      <c r="K2" s="49"/>
      <c r="L2" s="49"/>
      <c r="M2" s="49"/>
      <c r="N2" s="49"/>
      <c r="O2" s="49">
        <v>0</v>
      </c>
      <c r="P2" s="49">
        <v>1640</v>
      </c>
      <c r="Q2" s="49">
        <f t="shared" ref="Q2:Q7" si="10">P2/1.2</f>
        <v>1366.6666666666667</v>
      </c>
      <c r="R2" s="2">
        <v>7500000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875</v>
      </c>
      <c r="C3" s="4">
        <f t="shared" si="2"/>
        <v>1050</v>
      </c>
      <c r="D3" s="4">
        <f t="shared" si="3"/>
        <v>1260</v>
      </c>
      <c r="E3" s="5">
        <f t="shared" si="4"/>
        <v>4600000</v>
      </c>
      <c r="F3" s="4">
        <f t="shared" si="5"/>
        <v>5257</v>
      </c>
      <c r="G3" s="4">
        <f t="shared" si="6"/>
        <v>4381</v>
      </c>
      <c r="H3" s="4">
        <f t="shared" si="7"/>
        <v>3651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>O3/1.2</f>
        <v>0</v>
      </c>
      <c r="Q3" s="49">
        <v>875</v>
      </c>
      <c r="R3" s="2">
        <v>4600000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1200</v>
      </c>
      <c r="C4" s="4">
        <f t="shared" si="2"/>
        <v>1440</v>
      </c>
      <c r="D4" s="4">
        <f t="shared" si="3"/>
        <v>1728</v>
      </c>
      <c r="E4" s="5">
        <f t="shared" si="4"/>
        <v>8000000</v>
      </c>
      <c r="F4" s="4">
        <f t="shared" si="5"/>
        <v>6667</v>
      </c>
      <c r="G4" s="4">
        <f t="shared" si="6"/>
        <v>5556</v>
      </c>
      <c r="H4" s="4">
        <f t="shared" si="7"/>
        <v>4630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 t="shared" ref="P4:P5" si="11">O4/1.2</f>
        <v>0</v>
      </c>
      <c r="Q4" s="49">
        <v>1200</v>
      </c>
      <c r="R4" s="2">
        <v>8000000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si="11"/>
        <v>0</v>
      </c>
      <c r="Q5" s="49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>O6/1.2</f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>O7/1.2</f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ref="A5:A13" si="12">N8</f>
        <v>0</v>
      </c>
      <c r="B8" s="4">
        <f t="shared" ref="B5:B13" si="13">Q8</f>
        <v>0</v>
      </c>
      <c r="C8" s="4">
        <f t="shared" ref="C5:C13" si="14">B8*1.2</f>
        <v>0</v>
      </c>
      <c r="D8" s="4">
        <f t="shared" ref="D5:D13" si="15">C8*1.2</f>
        <v>0</v>
      </c>
      <c r="E8" s="5">
        <f t="shared" ref="E5:E13" si="16">R8</f>
        <v>0</v>
      </c>
      <c r="F8" s="4" t="e">
        <f t="shared" ref="F5:F13" si="17">ROUND((E8/B8),0)</f>
        <v>#DIV/0!</v>
      </c>
      <c r="G8" s="4" t="e">
        <f t="shared" ref="G5:G13" si="18">ROUND((E8/C8),0)</f>
        <v>#DIV/0!</v>
      </c>
      <c r="H8" s="4" t="e">
        <f t="shared" ref="H5:H13" si="19">ROUND((E8/D8),0)</f>
        <v>#DIV/0!</v>
      </c>
      <c r="I8" s="4">
        <f t="shared" ref="I5:I13" si="20">T8</f>
        <v>0</v>
      </c>
      <c r="J8" s="4">
        <f t="shared" ref="J5:J13" si="21">U8</f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ref="Q5:Q13" si="22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49"/>
      <c r="L10" s="49"/>
      <c r="M10" s="49"/>
      <c r="N10" s="49"/>
      <c r="O10" s="49">
        <v>0</v>
      </c>
      <c r="P10" s="49">
        <f t="shared" ref="P10:P11" si="23">O10/1.2</f>
        <v>0</v>
      </c>
      <c r="Q10" s="49">
        <f t="shared" si="22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49"/>
      <c r="L11" s="49"/>
      <c r="M11" s="49"/>
      <c r="N11" s="49"/>
      <c r="O11" s="49">
        <v>0</v>
      </c>
      <c r="P11" s="49">
        <f t="shared" si="23"/>
        <v>0</v>
      </c>
      <c r="Q11" s="49">
        <f t="shared" si="22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49"/>
      <c r="L12" s="49"/>
      <c r="M12" s="49"/>
      <c r="N12" s="49"/>
      <c r="O12" s="49">
        <v>0</v>
      </c>
      <c r="P12" s="49">
        <f>O12/1.2</f>
        <v>0</v>
      </c>
      <c r="Q12" s="49">
        <f t="shared" si="22"/>
        <v>0</v>
      </c>
      <c r="R12" s="2">
        <v>0</v>
      </c>
      <c r="S12" s="2"/>
      <c r="V12" s="46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49"/>
      <c r="L13" s="49"/>
      <c r="M13" s="49"/>
      <c r="N13" s="49"/>
      <c r="O13" s="49">
        <v>0</v>
      </c>
      <c r="P13" s="49">
        <f>O13/1.2</f>
        <v>0</v>
      </c>
      <c r="Q13" s="49">
        <f t="shared" si="22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49">
        <v>0</v>
      </c>
      <c r="P19" s="49">
        <f>O19/1.2</f>
        <v>0</v>
      </c>
      <c r="Q19" s="49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Mesurment</vt:lpstr>
      <vt:lpstr>20-20</vt:lpstr>
      <vt:lpstr>Sheet3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2024-10-19T10:58:02Z</dcterms:modified>
</cp:coreProperties>
</file>