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DECBDC16-BE83-49B0-A4AE-BF7837AB8538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1" l="1"/>
  <c r="C29" i="1"/>
  <c r="C28" i="1"/>
  <c r="C27" i="1"/>
  <c r="I13" i="1"/>
  <c r="H10" i="1"/>
  <c r="H12" i="1"/>
  <c r="H9" i="1"/>
  <c r="E40" i="1"/>
  <c r="C40" i="1"/>
  <c r="A40" i="1"/>
  <c r="E39" i="1"/>
  <c r="E38" i="1"/>
  <c r="E37" i="1"/>
  <c r="C39" i="1"/>
  <c r="A39" i="1"/>
  <c r="C38" i="1"/>
  <c r="A38" i="1"/>
  <c r="B20" i="1"/>
  <c r="F8" i="1"/>
  <c r="B18" i="1"/>
  <c r="E7" i="1"/>
  <c r="E6" i="1"/>
  <c r="E8" i="1" l="1"/>
  <c r="O14" i="1" l="1"/>
  <c r="C37" i="1" l="1"/>
  <c r="C36" i="1"/>
  <c r="C35" i="1"/>
  <c r="B10" i="1"/>
  <c r="B11" i="1" s="1"/>
  <c r="B8" i="1"/>
  <c r="B6" i="1"/>
  <c r="B5" i="1"/>
  <c r="B14" i="1" s="1"/>
  <c r="B12" i="1" l="1"/>
  <c r="B13" i="1" s="1"/>
  <c r="B15" i="1" s="1"/>
  <c r="E35" i="1" l="1"/>
  <c r="E36" i="1"/>
  <c r="B17" i="1"/>
  <c r="B21" i="1" l="1"/>
  <c r="B19" i="1"/>
  <c r="I27" i="1" l="1"/>
  <c r="F27" i="1"/>
  <c r="G27" i="1" l="1"/>
  <c r="F28" i="1"/>
  <c r="G28" i="1"/>
  <c r="F29" i="1"/>
  <c r="G29" i="1"/>
  <c r="F30" i="1"/>
  <c r="G30" i="1"/>
  <c r="I28" i="1" l="1"/>
  <c r="H27" i="1" l="1"/>
  <c r="H28" i="1" l="1"/>
  <c r="H29" i="1"/>
  <c r="H30" i="1"/>
  <c r="G3" i="1" l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<sst xmlns="http://schemas.openxmlformats.org/spreadsheetml/2006/main" count="30" uniqueCount="28">
  <si>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</si>
  <si>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</si>
  <si>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</si>
  <si>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</si>
  <si>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</si>
  <si>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</si>
  <si>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</si>
  <si>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</si>
  <si>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</si>
  <si>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</si>
  <si>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</si>
  <si>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</si>
  <si>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</si>
  <si>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</si>
  <si>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</si>
  <si>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</si>
  <si>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</si>
  <si>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</si>
  <si>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</si>
  <si>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</si>
  <si>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</si>
  <si>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</si>
  <si>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</si>
  <si>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</si>
  <si>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RV</t>
  </si>
  <si>
    <t>DV</t>
  </si>
  <si>
    <t>IGR</t>
  </si>
  <si>
    <t>Carpet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</si>
</sst>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43" fontId="10" fillId="0" borderId="1" xfId="0" applyNumberFormat="1" applyFont="1" applyFill="1" applyBorder="1"/>
    <xf numFmtId="43" fontId="2" fillId="0" borderId="0" xfId="0" applyNumberFormat="1" applyFont="1" applyFill="1"/>
    <xf numFmtId="43" fontId="13" fillId="0" borderId="0" xfId="0" applyNumberFormat="1" applyFont="1" applyFill="1"/>
    <xf numFmtId="43" fontId="0" fillId="0" borderId="0" xfId="0" applyNumberFormat="1" applyFill="1"/>
    <xf numFmtId="0" fontId="0" fillId="0" borderId="0" xfId="0" applyFill="1"/>
    <xf numFmtId="0" fontId="12" fillId="0" borderId="1" xfId="0" applyFont="1" applyFill="1" applyBorder="1"/>
    <xf numFmtId="43" fontId="12" fillId="0" borderId="1" xfId="0" applyNumberFormat="1" applyFont="1" applyFill="1" applyBorder="1"/>
    <xf numFmtId="10" fontId="0" fillId="0" borderId="1" xfId="0" applyNumberFormat="1" applyBorder="1"/>
    <xf numFmtId="43" fontId="2" fillId="0" borderId="1" xfId="0" applyNumberFormat="1" applyFont="1" applyFill="1" applyBorder="1"/>
    <xf numFmtId="43" fontId="2" fillId="0" borderId="1" xfId="0" applyNumberFormat="1" applyFont="1" applyBorder="1"/>
    <xf numFmtId="43" fontId="14" fillId="0" borderId="0" xfId="0" applyNumberFormat="1" applyFont="1"/>
    <xf numFmtId="43" fontId="2" fillId="0" borderId="7" xfId="0" applyNumberFormat="1" applyFont="1" applyBorder="1"/>
    <xf numFmtId="43" fontId="12" fillId="0" borderId="1" xfId="0" applyNumberFormat="1" applyFont="1" applyBorder="1"/>
    <xf numFmtId="0" fontId="7" fillId="2" borderId="1" xfId="0" applyFont="1" applyFill="1" applyBorder="1"/>
    <xf numFmtId="0" fontId="0" fillId="2" borderId="1" xfId="0" applyFill="1" applyBorder="1"/>
    <xf numFmtId="43" fontId="0" fillId="2" borderId="1" xfId="0" applyNumberFormat="1" applyFill="1" applyBorder="1"/>
    <xf numFmtId="0" fontId="7" fillId="0" borderId="0" xfId="0" applyFont="1" applyFill="1"/>
    <xf numFmtId="0" fontId="0" fillId="0" borderId="1" xfId="0" applyFill="1" applyBorder="1"/>
    <xf numFmtId="0" fontId="15" fillId="0" borderId="1" xfId="0" applyFont="1" applyFill="1" applyBorder="1"/>
    <xf numFmtId="0" fontId="0" fillId="0" borderId="1" xfId="0" applyFont="1" applyFill="1" applyBorder="1"/>
    <xf numFmtId="43" fontId="0" fillId="0" borderId="1" xfId="0" applyNumberFormat="1" applyFont="1" applyFill="1" applyBorder="1"/>
    <xf numFmtId="0" fontId="0" fillId="0" borderId="0" xfId="0" applyFont="1" applyFill="1"/>
    <xf numFmtId="0" fontId="0" fillId="0" borderId="6" xfId="0" applyFill="1" applyBorder="1"/>
    <xf numFmtId="0" fontId="15" fillId="2" borderId="1" xfId="0" applyFont="1" applyFill="1" applyBorder="1"/>
    <xf numFmtId="0" fontId="0" fillId="2" borderId="1" xfId="0" applyFont="1" applyFill="1" applyBorder="1"/>
    <xf numFmtId="43" fontId="0" fillId="2" borderId="1" xfId="0" applyNumberFormat="1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191718</xdr:colOff>
      <xdr:row>37</xdr:row>
      <xdr:rowOff>115300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5EE5E32-E0F0-4AF0-ACA7-3D4C961EF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26118" cy="71638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258402</xdr:colOff>
      <xdr:row>43</xdr:row>
      <xdr:rowOff>105933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B71730A-9692-4477-B376-7E36AA281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792802" cy="8297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163139</xdr:colOff>
      <xdr:row>41</xdr:row>
      <xdr:rowOff>1090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6DF82D-4011-427D-8ED8-2366CE56A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97539" cy="7811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15</xdr:col>
      <xdr:colOff>401382</xdr:colOff>
      <xdr:row>34</xdr:row>
      <xdr:rowOff>143719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14F07B-50F1-494D-ACBE-3AF8255FC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9545382" cy="6049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zoomScaleNormal="100" workbookViewId="0">
      <selection activeCell="D21" sqref="D21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36"/>
      <c r="B2" s="26"/>
      <c r="C2" s="26"/>
      <c r="D2" s="22"/>
      <c r="E2" t="s">
        <v>13</v>
      </c>
    </row>
    <row r="3" spans="1:17" ht="16.5" x14ac:dyDescent="0.3">
      <c r="A3" s="16" t="s">
        <v>0</v>
      </c>
      <c r="B3" s="27">
        <v>20000</v>
      </c>
      <c r="C3" s="17"/>
      <c r="D3" s="17"/>
      <c r="E3">
        <v>2016</v>
      </c>
      <c r="F3" s="3">
        <v>2024</v>
      </c>
      <c r="G3" s="4">
        <f>F3-E3</f>
        <v>8</v>
      </c>
    </row>
    <row r="4" spans="1:17" ht="33" x14ac:dyDescent="0.3">
      <c r="A4" s="18" t="s">
        <v>1</v>
      </c>
      <c r="B4" s="27">
        <v>2800</v>
      </c>
      <c r="C4" s="17"/>
      <c r="D4" s="17"/>
      <c r="E4" s="37"/>
      <c r="F4" s="3"/>
      <c r="G4" s="4"/>
      <c r="L4" s="26"/>
    </row>
    <row r="5" spans="1:17" ht="16.5" x14ac:dyDescent="0.3">
      <c r="A5" s="16" t="s">
        <v>2</v>
      </c>
      <c r="B5" s="27">
        <f>B3-B4</f>
        <v>17200</v>
      </c>
      <c r="C5" s="17"/>
      <c r="D5" s="17"/>
      <c r="E5" s="38" t="s">
        <v>22</v>
      </c>
      <c r="F5" s="8" t="s">
        <v>23</v>
      </c>
      <c r="G5" s="14"/>
      <c r="L5" s="8"/>
      <c r="M5" s="8"/>
      <c r="N5" s="30"/>
      <c r="O5" s="30"/>
      <c r="P5" s="30"/>
      <c r="Q5" s="30"/>
    </row>
    <row r="6" spans="1:17" ht="16.5" x14ac:dyDescent="0.3">
      <c r="A6" s="16" t="s">
        <v>3</v>
      </c>
      <c r="B6" s="27">
        <f>B4</f>
        <v>2800</v>
      </c>
      <c r="C6" s="17"/>
      <c r="D6" s="17"/>
      <c r="E6">
        <f>57.669*10.764</f>
        <v>620.74911599999996</v>
      </c>
      <c r="F6" s="3"/>
      <c r="G6" s="14"/>
      <c r="L6" s="8"/>
      <c r="M6" s="8"/>
      <c r="N6" s="30"/>
      <c r="O6" s="30"/>
      <c r="P6" s="30"/>
      <c r="Q6" s="30"/>
    </row>
    <row r="7" spans="1:17" ht="16.5" x14ac:dyDescent="0.3">
      <c r="A7" s="16" t="s">
        <v>4</v>
      </c>
      <c r="B7" s="19">
        <v>0</v>
      </c>
      <c r="C7" s="20"/>
      <c r="D7" s="20"/>
      <c r="E7">
        <f>4.47*10.764</f>
        <v>48.115079999999992</v>
      </c>
      <c r="F7" s="3"/>
      <c r="G7" s="5"/>
      <c r="L7" s="8"/>
      <c r="M7" s="8"/>
      <c r="N7" s="30"/>
      <c r="O7" s="30"/>
      <c r="P7" s="30"/>
      <c r="Q7" s="30"/>
    </row>
    <row r="8" spans="1:17" ht="16.5" x14ac:dyDescent="0.3">
      <c r="A8" s="16" t="s">
        <v>5</v>
      </c>
      <c r="B8" s="19">
        <f>B9-B7</f>
        <v>60</v>
      </c>
      <c r="C8" s="20"/>
      <c r="D8" s="20"/>
      <c r="E8">
        <f>SUM(E6:E7)</f>
        <v>668.86419599999999</v>
      </c>
      <c r="F8" s="31">
        <f>E8*1.1</f>
        <v>735.75061560000006</v>
      </c>
      <c r="G8" s="5"/>
      <c r="H8">
        <v>669</v>
      </c>
      <c r="L8" s="10"/>
      <c r="M8" s="10"/>
      <c r="N8" s="30"/>
      <c r="O8" s="30"/>
      <c r="P8" s="30"/>
      <c r="Q8" s="30"/>
    </row>
    <row r="9" spans="1:17" ht="16.5" x14ac:dyDescent="0.3">
      <c r="A9" s="16" t="s">
        <v>6</v>
      </c>
      <c r="B9" s="19">
        <v>60</v>
      </c>
      <c r="C9" s="20"/>
      <c r="D9" s="20"/>
      <c r="F9" s="31"/>
      <c r="G9" s="13"/>
      <c r="H9">
        <f>H8*1.2</f>
        <v>802.8</v>
      </c>
      <c r="L9" s="8"/>
      <c r="M9" s="8"/>
      <c r="N9" s="30"/>
      <c r="O9" s="30"/>
      <c r="P9" s="30"/>
      <c r="Q9" s="30"/>
    </row>
    <row r="10" spans="1:17" ht="33" x14ac:dyDescent="0.3">
      <c r="A10" s="18" t="s">
        <v>7</v>
      </c>
      <c r="B10" s="19">
        <f>90*B7/B9</f>
        <v>0</v>
      </c>
      <c r="C10" s="20"/>
      <c r="D10" s="20"/>
      <c r="E10" s="33"/>
      <c r="F10" s="29"/>
      <c r="G10" s="13"/>
      <c r="H10">
        <f>H9*1.3</f>
        <v>1043.6399999999999</v>
      </c>
      <c r="L10" s="30"/>
      <c r="M10" s="30"/>
      <c r="N10" s="30"/>
      <c r="O10" s="30"/>
      <c r="P10" s="30"/>
      <c r="Q10" s="30"/>
    </row>
    <row r="11" spans="1:17" ht="16.5" x14ac:dyDescent="0.3">
      <c r="A11" s="16"/>
      <c r="B11" s="28">
        <f>B10%</f>
        <v>0</v>
      </c>
      <c r="C11" s="35"/>
      <c r="D11" s="35"/>
      <c r="E11" s="46"/>
      <c r="F11" s="46"/>
      <c r="H11">
        <v>10500</v>
      </c>
      <c r="I11">
        <v>1100</v>
      </c>
      <c r="K11" s="13"/>
      <c r="L11" s="30"/>
      <c r="M11" s="30"/>
      <c r="N11" s="30"/>
      <c r="O11" s="30"/>
      <c r="P11" s="30"/>
      <c r="Q11" s="30"/>
    </row>
    <row r="12" spans="1:17" ht="16.5" x14ac:dyDescent="0.3">
      <c r="A12" s="16" t="s">
        <v>8</v>
      </c>
      <c r="B12" s="27">
        <f>B6*B11</f>
        <v>0</v>
      </c>
      <c r="C12" s="21"/>
      <c r="D12" s="21"/>
      <c r="E12" s="10"/>
      <c r="F12" s="10"/>
      <c r="H12">
        <f>H11*H10</f>
        <v>10958219.999999998</v>
      </c>
      <c r="I12">
        <v>10500</v>
      </c>
      <c r="K12" s="13"/>
      <c r="L12" s="30"/>
      <c r="M12" s="30"/>
      <c r="N12" s="30"/>
      <c r="O12" s="30"/>
      <c r="P12" s="30"/>
      <c r="Q12" s="30"/>
    </row>
    <row r="13" spans="1:17" ht="16.5" x14ac:dyDescent="0.3">
      <c r="A13" s="16" t="s">
        <v>9</v>
      </c>
      <c r="B13" s="27">
        <f>B6-B12</f>
        <v>2800</v>
      </c>
      <c r="C13" s="21"/>
      <c r="D13" s="21"/>
      <c r="E13" s="10"/>
      <c r="F13" s="10"/>
      <c r="I13">
        <f>I12*I11</f>
        <v>11550000</v>
      </c>
      <c r="K13" s="13"/>
      <c r="L13" s="30"/>
      <c r="M13" s="30"/>
      <c r="N13" s="30"/>
      <c r="O13" s="30"/>
      <c r="P13" s="30"/>
      <c r="Q13" s="30"/>
    </row>
    <row r="14" spans="1:17" ht="16.5" x14ac:dyDescent="0.3">
      <c r="A14" s="16" t="s">
        <v>2</v>
      </c>
      <c r="B14" s="27">
        <f>B5</f>
        <v>17200</v>
      </c>
      <c r="C14" s="17"/>
      <c r="D14" s="17"/>
      <c r="E14" s="10"/>
      <c r="F14" s="10"/>
      <c r="K14" s="13"/>
      <c r="L14" s="30"/>
      <c r="M14" s="30"/>
      <c r="N14" s="30"/>
      <c r="O14" s="30">
        <f>N14*1.1</f>
        <v>0</v>
      </c>
      <c r="P14" s="30"/>
      <c r="Q14" s="30"/>
    </row>
    <row r="15" spans="1:17" ht="16.5" x14ac:dyDescent="0.3">
      <c r="A15" s="16" t="s">
        <v>10</v>
      </c>
      <c r="B15" s="27">
        <f>B14+B13</f>
        <v>20000</v>
      </c>
      <c r="C15" s="17"/>
      <c r="D15" s="17"/>
      <c r="E15" s="10"/>
      <c r="F15" s="10"/>
      <c r="K15" s="13"/>
      <c r="L15" s="33"/>
      <c r="M15" s="33"/>
    </row>
    <row r="16" spans="1:17" ht="16.5" x14ac:dyDescent="0.3">
      <c r="A16" s="16" t="s">
        <v>21</v>
      </c>
      <c r="B16" s="22">
        <v>669</v>
      </c>
      <c r="C16" s="36"/>
      <c r="D16" s="16"/>
      <c r="E16" s="8"/>
      <c r="F16" s="8"/>
      <c r="I16" s="5"/>
      <c r="J16" s="5"/>
      <c r="K16" s="5"/>
      <c r="L16" s="6"/>
    </row>
    <row r="17" spans="1:14" ht="16.5" x14ac:dyDescent="0.3">
      <c r="A17" s="36" t="s">
        <v>11</v>
      </c>
      <c r="B17" s="23">
        <f>B15*B16</f>
        <v>13380000</v>
      </c>
      <c r="C17" s="23"/>
      <c r="D17" s="51"/>
      <c r="E17" s="48"/>
      <c r="F17" s="48"/>
      <c r="I17" s="5"/>
      <c r="J17" s="34"/>
      <c r="K17" s="5"/>
      <c r="L17" s="6"/>
      <c r="N17" s="6"/>
    </row>
    <row r="18" spans="1:14" s="43" customFormat="1" ht="16.5" x14ac:dyDescent="0.3">
      <c r="A18" s="44" t="s">
        <v>24</v>
      </c>
      <c r="B18" s="39">
        <f>B17*0.98</f>
        <v>13112400</v>
      </c>
      <c r="C18" s="39"/>
      <c r="D18" s="45"/>
      <c r="E18" s="47"/>
      <c r="F18" s="47"/>
      <c r="I18" s="40"/>
      <c r="J18" s="41"/>
      <c r="K18" s="40"/>
      <c r="L18" s="42"/>
      <c r="N18" s="42"/>
    </row>
    <row r="19" spans="1:14" s="43" customFormat="1" ht="16.5" x14ac:dyDescent="0.3">
      <c r="A19" s="44" t="s">
        <v>25</v>
      </c>
      <c r="B19" s="39">
        <f>B17*0.8</f>
        <v>10704000</v>
      </c>
      <c r="C19" s="39"/>
      <c r="D19" s="45"/>
      <c r="E19" s="47"/>
      <c r="F19" s="47"/>
      <c r="I19" s="40"/>
      <c r="J19" s="41"/>
      <c r="K19" s="40"/>
      <c r="L19" s="42"/>
      <c r="N19" s="42"/>
    </row>
    <row r="20" spans="1:14" s="43" customFormat="1" ht="16.5" x14ac:dyDescent="0.3">
      <c r="A20" s="44" t="s">
        <v>12</v>
      </c>
      <c r="B20" s="39">
        <f>736*B4</f>
        <v>2060800</v>
      </c>
      <c r="C20" s="45"/>
      <c r="D20" s="45"/>
      <c r="E20" s="47"/>
      <c r="F20" s="47"/>
      <c r="I20" s="42"/>
      <c r="J20" s="40"/>
    </row>
    <row r="21" spans="1:14" ht="16.5" x14ac:dyDescent="0.3">
      <c r="A21" s="22" t="s">
        <v>16</v>
      </c>
      <c r="B21" s="23">
        <f>B17*0.03/12</f>
        <v>33450</v>
      </c>
      <c r="C21" s="23"/>
      <c r="D21" s="51"/>
      <c r="E21" s="48"/>
      <c r="F21" s="48"/>
      <c r="I21" s="6"/>
      <c r="J21" s="5"/>
    </row>
    <row r="22" spans="1:14" x14ac:dyDescent="0.25">
      <c r="A22" s="32"/>
      <c r="B22" s="49"/>
      <c r="C22" s="32"/>
      <c r="D22" s="32"/>
      <c r="E22" s="50"/>
      <c r="F22" s="6"/>
    </row>
    <row r="23" spans="1:14" x14ac:dyDescent="0.25">
      <c r="B23" s="12"/>
      <c r="I23" s="6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/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621</v>
      </c>
      <c r="C27" s="8">
        <f>B27*1.1</f>
        <v>683.1</v>
      </c>
      <c r="D27" s="8"/>
      <c r="E27" s="8">
        <v>14300000</v>
      </c>
      <c r="F27" s="10">
        <f t="shared" ref="F27:F33" si="0">E27/B27</f>
        <v>23027.375201288243</v>
      </c>
      <c r="G27" s="10">
        <f>E27/C27</f>
        <v>20933.977455716584</v>
      </c>
      <c r="H27" s="10" t="e">
        <f>E27/#REF!</f>
        <v>#REF!</v>
      </c>
      <c r="I27" s="8">
        <f>C27/B27</f>
        <v>1.1000000000000001</v>
      </c>
      <c r="J27" s="15"/>
    </row>
    <row r="28" spans="1:14" ht="17.25" x14ac:dyDescent="0.3">
      <c r="B28" s="52">
        <v>783</v>
      </c>
      <c r="C28" s="8">
        <f>B28*1.1</f>
        <v>861.30000000000007</v>
      </c>
      <c r="D28" s="53"/>
      <c r="E28" s="53">
        <v>15100000</v>
      </c>
      <c r="F28" s="54">
        <f t="shared" si="0"/>
        <v>19284.802043422733</v>
      </c>
      <c r="G28" s="10">
        <f>E28/C28</f>
        <v>17531.638221293393</v>
      </c>
      <c r="H28" s="10" t="e">
        <f>E28/#REF!</f>
        <v>#REF!</v>
      </c>
      <c r="I28" s="8">
        <f>C28/B28</f>
        <v>1.1000000000000001</v>
      </c>
      <c r="J28" s="15"/>
    </row>
    <row r="29" spans="1:14" x14ac:dyDescent="0.25">
      <c r="B29" s="52">
        <v>783</v>
      </c>
      <c r="C29" s="8">
        <f>B29*1.1</f>
        <v>861.30000000000007</v>
      </c>
      <c r="D29" s="53"/>
      <c r="E29" s="54">
        <v>18000000</v>
      </c>
      <c r="F29" s="54">
        <f t="shared" si="0"/>
        <v>22988.505747126437</v>
      </c>
      <c r="G29" s="10">
        <f t="shared" ref="G29:G33" si="1">E29/C29</f>
        <v>20898.641588296759</v>
      </c>
      <c r="H29" s="10" t="e">
        <f>E29/#REF!</f>
        <v>#REF!</v>
      </c>
      <c r="I29" s="8"/>
    </row>
    <row r="30" spans="1:14" x14ac:dyDescent="0.25">
      <c r="B30" s="52">
        <v>1048</v>
      </c>
      <c r="C30" s="8">
        <f>B30*1.1</f>
        <v>1152.8000000000002</v>
      </c>
      <c r="D30" s="53"/>
      <c r="E30" s="54">
        <v>22100000</v>
      </c>
      <c r="F30" s="54">
        <f t="shared" si="0"/>
        <v>21087.786259541987</v>
      </c>
      <c r="G30" s="10">
        <f t="shared" si="1"/>
        <v>19170.714781401803</v>
      </c>
      <c r="H30" s="10" t="e">
        <f>E30/#REF!</f>
        <v>#REF!</v>
      </c>
      <c r="I30" s="8"/>
    </row>
    <row r="31" spans="1:14" x14ac:dyDescent="0.25">
      <c r="B31" s="9"/>
      <c r="C31" s="24"/>
      <c r="E31" s="25"/>
      <c r="F31" s="25"/>
      <c r="G31" s="10"/>
      <c r="H31" s="25"/>
      <c r="I31" s="8"/>
    </row>
    <row r="32" spans="1:14" x14ac:dyDescent="0.25">
      <c r="E32" s="25"/>
      <c r="F32" s="25"/>
      <c r="G32" s="25"/>
      <c r="H32" s="25"/>
    </row>
    <row r="33" spans="1:9" x14ac:dyDescent="0.25">
      <c r="E33" s="24"/>
      <c r="F33" s="25"/>
      <c r="G33" s="25"/>
      <c r="H33" s="25"/>
    </row>
    <row r="34" spans="1:9" x14ac:dyDescent="0.25">
      <c r="A34" s="43" t="s">
        <v>27</v>
      </c>
      <c r="B34" s="55" t="s">
        <v>26</v>
      </c>
      <c r="C34" s="43"/>
      <c r="D34" s="43"/>
      <c r="E34" s="43"/>
      <c r="F34" s="43"/>
      <c r="G34" s="43"/>
    </row>
    <row r="35" spans="1:9" ht="15.75" x14ac:dyDescent="0.25">
      <c r="A35" s="57">
        <v>669</v>
      </c>
      <c r="B35" s="58">
        <v>9500000</v>
      </c>
      <c r="C35" s="58">
        <f t="shared" ref="C35:C40" si="2">B35/A35</f>
        <v>14200.298953662183</v>
      </c>
      <c r="D35" s="58"/>
      <c r="E35" s="59">
        <f>B15/C35</f>
        <v>1.408421052631579</v>
      </c>
      <c r="F35" s="61"/>
      <c r="G35" s="56"/>
      <c r="I35" s="6"/>
    </row>
    <row r="36" spans="1:9" ht="15.75" x14ac:dyDescent="0.25">
      <c r="A36" s="57">
        <v>669</v>
      </c>
      <c r="B36" s="58">
        <v>10000000</v>
      </c>
      <c r="C36" s="58">
        <f t="shared" si="2"/>
        <v>14947.683109118087</v>
      </c>
      <c r="D36" s="58"/>
      <c r="E36" s="59">
        <f>B15/C36</f>
        <v>1.3380000000000001</v>
      </c>
      <c r="F36" s="61"/>
      <c r="G36" s="56"/>
      <c r="I36" s="6"/>
    </row>
    <row r="37" spans="1:9" ht="15.75" x14ac:dyDescent="0.25">
      <c r="A37" s="57">
        <v>669</v>
      </c>
      <c r="B37" s="58">
        <v>10232500</v>
      </c>
      <c r="C37" s="58">
        <f t="shared" si="2"/>
        <v>15295.216741405082</v>
      </c>
      <c r="D37" s="58"/>
      <c r="E37" s="59">
        <f>B15/C37</f>
        <v>1.3075983386269241</v>
      </c>
      <c r="F37" s="61"/>
      <c r="G37" s="56"/>
      <c r="I37" s="6"/>
    </row>
    <row r="38" spans="1:9" ht="15.75" x14ac:dyDescent="0.25">
      <c r="A38" s="62">
        <f>79*10.764+8.868*10.764</f>
        <v>945.81115199999999</v>
      </c>
      <c r="B38" s="63">
        <v>18953000</v>
      </c>
      <c r="C38" s="63">
        <f t="shared" si="2"/>
        <v>20038.884041409568</v>
      </c>
      <c r="D38" s="63"/>
      <c r="E38" s="64">
        <f>B15/C38</f>
        <v>0.99805957051654093</v>
      </c>
      <c r="F38" s="43"/>
      <c r="G38" s="43"/>
      <c r="I38" s="6"/>
    </row>
    <row r="39" spans="1:9" ht="15.75" x14ac:dyDescent="0.25">
      <c r="A39" s="62">
        <f>78.86*10.764+8.27*10.764</f>
        <v>937.86731999999995</v>
      </c>
      <c r="B39" s="63">
        <v>15000000</v>
      </c>
      <c r="C39" s="63">
        <f t="shared" si="2"/>
        <v>15993.733527254155</v>
      </c>
      <c r="D39" s="63"/>
      <c r="E39" s="64">
        <f>B15/C39</f>
        <v>1.2504897599999998</v>
      </c>
      <c r="F39" s="43"/>
      <c r="G39" s="43"/>
      <c r="I39" s="6"/>
    </row>
    <row r="40" spans="1:9" ht="15.75" x14ac:dyDescent="0.25">
      <c r="A40" s="62">
        <f>72.709*10.764+4.116*10.764</f>
        <v>826.9443</v>
      </c>
      <c r="B40" s="63">
        <v>15500000</v>
      </c>
      <c r="C40" s="63">
        <f t="shared" si="2"/>
        <v>18743.704987143632</v>
      </c>
      <c r="D40" s="63"/>
      <c r="E40" s="64">
        <f>B15/C40</f>
        <v>1.0670249032258066</v>
      </c>
      <c r="F40" s="43"/>
      <c r="G40" s="43"/>
    </row>
    <row r="41" spans="1:9" x14ac:dyDescent="0.25">
      <c r="A41" s="58"/>
      <c r="B41" s="58"/>
      <c r="C41" s="58"/>
      <c r="D41" s="58"/>
      <c r="E41" s="58"/>
      <c r="F41" s="43"/>
      <c r="G41" s="43"/>
    </row>
    <row r="42" spans="1:9" x14ac:dyDescent="0.25">
      <c r="A42" s="60"/>
      <c r="B42" s="60"/>
      <c r="C42" s="60"/>
      <c r="D42" s="60"/>
      <c r="E42" s="60"/>
      <c r="F42" s="43"/>
      <c r="G42" s="43"/>
    </row>
    <row r="60" spans="3:5" x14ac:dyDescent="0.25">
      <c r="C60" s="6"/>
      <c r="D60" s="6"/>
      <c r="E60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>
      <selection activeCell="U25" sqref="U2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34" workbookViewId="0">
      <selection activeCell="A43" sqref="A4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>
      <selection activeCell="B41" sqref="B4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2024-10-23T04:57:55Z</dcterms:modified>
</cp:coreProperties>
</file>