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Janseva Sahakari Bank\Kandivali (West)\NISHA CHIRAG SANGHAVI\"/>
    </mc:Choice>
  </mc:AlternateContent>
  <xr:revisionPtr revIDLastSave="0" documentId="13_ncr:1_{255BCA5C-CA4D-4648-BCBA-44E98E8D4C5A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5" i="4" l="1"/>
  <c r="Q4" i="4"/>
  <c r="P3" i="4" l="1"/>
  <c r="P2" i="4"/>
  <c r="C5" i="25" l="1"/>
  <c r="C4" i="25"/>
  <c r="C3" i="25"/>
  <c r="Q2" i="4"/>
  <c r="B2" i="4" s="1"/>
  <c r="C2" i="4" s="1"/>
  <c r="Q3" i="4"/>
  <c r="B3" i="4" s="1"/>
  <c r="C3" i="4" s="1"/>
  <c r="D3" i="4" s="1"/>
  <c r="P6" i="4"/>
  <c r="B6" i="4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<sst xmlns="http://schemas.openxmlformats.org/spreadsheetml/2006/main" count="130" uniqueCount="88">
  <si>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</si>
  <si>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</si>
  <si>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</si>
  <si>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</si>
  <si>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</si>
  <si>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</si>
  <si>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</si>
  <si>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</si>
  <si>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</si>
  <si>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</si>
  <si>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</si>
  <si>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</si>
  <si>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</si>
  <si>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</si>
  <si>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</si>
  <si>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</si>
  <si>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</si>
  <si>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</si>
  <si>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</si>
  <si>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</si>
  <si>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</si>
  <si>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</si>
  <si>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</si>
  <si>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</si>
  <si>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</si>
  <si>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</si>
  <si>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</si>
  <si>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</si>
  <si>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</si>
  <si>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</si>
  <si>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</si>
  <si>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</si>
  <si>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</si>
  <si>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</si>
  <si>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</si>
  <si>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</si>
  <si>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</si>
  <si>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</si>
  <si>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</si>
  <si>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</si>
  <si>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</si>
  <si>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</si>
  <si>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</si>
  <si>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</si>
  <si>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</si>
  <si>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</si>
  <si>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</si>
  <si>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</si>
  <si>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</si>
  <si>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</si>
  <si>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</si>
  <si>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</si>
  <si>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</si>
  <si>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</si>
  <si>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</si>
  <si>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</si>
  <si>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</si>
  <si>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</si>
  <si>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</si>
  <si>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</si>
  <si>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</si>
  <si>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</si>
  <si>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</si>
  <si>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</si>
  <si>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</si>
  <si>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</si>
  <si>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</si>
  <si>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</si>
  <si>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</si>
  <si>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</si>
  <si>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</si>
  <si>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</si>
  <si>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</si>
  <si>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</si>
  <si>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</si>
  <si>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</si>
  <si>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</si>
  <si>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</si>
  <si>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</si>
  <si>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</si>
  <si>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</si>
  <si>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</si>
  <si>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</si>
  <si>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</si>
  <si>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</si>
  <si>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17.10.2024</t>
  </si>
  <si>
    <t>IGR-01.11.23</t>
  </si>
  <si>
    <t>IGR-06.03.24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</si>
</sst>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" fillId="2" borderId="0" xfId="0" applyFont="1" applyFill="1"/>
    <xf numFmtId="4" fontId="0" fillId="2" borderId="0" xfId="0" applyNumberFormat="1" applyFill="1"/>
    <xf numFmtId="0" fontId="10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4B73EE-9BF8-4226-B9A3-C69A70C35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8CF72F-7219-42E8-A116-55EB8A562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315560</xdr:colOff>
      <xdr:row>47</xdr:row>
      <xdr:rowOff>1250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5F71A8-8F12-4046-8361-EA60E064C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9960" cy="89547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325086</xdr:colOff>
      <xdr:row>49</xdr:row>
      <xdr:rowOff>106019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634162-881C-48B2-A2F1-F3F77393E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59486" cy="891664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496560</xdr:colOff>
      <xdr:row>45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EF2895-65A5-4034-AC80-60A9F5571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30960" cy="86975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77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83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78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79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80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81</v>
      </c>
      <c r="C8" s="52">
        <f>C7*D13%</f>
        <v>263297.16199999995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82</v>
      </c>
      <c r="C9" s="57">
        <f>C6+C8</f>
        <v>292697.16199999995</v>
      </c>
      <c r="D9" s="58" t="s">
        <v>62</v>
      </c>
      <c r="E9" s="59">
        <f>C9/10.764</f>
        <v>27192.2298402081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2006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18</v>
      </c>
      <c r="D13" s="65">
        <f>D12-C13</f>
        <v>82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5"/>
      <c r="L1" s="75"/>
      <c r="M1" s="75"/>
      <c r="N1" s="75"/>
      <c r="O1" s="75"/>
      <c r="P1" s="75"/>
      <c r="Q1" s="75"/>
      <c r="R1" s="75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tabSelected="1" workbookViewId="0">
      <selection activeCell="F9" sqref="F9:H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22000</v>
      </c>
      <c r="D3" s="22" t="s">
        <v>76</v>
      </c>
      <c r="E3" s="6" t="s">
        <v>84</v>
      </c>
    </row>
    <row r="4" spans="1:5" ht="30" x14ac:dyDescent="0.25">
      <c r="A4" s="21" t="s">
        <v>14</v>
      </c>
      <c r="B4" s="18"/>
      <c r="C4" s="19">
        <v>2500</v>
      </c>
      <c r="D4" s="22"/>
    </row>
    <row r="5" spans="1:5" x14ac:dyDescent="0.25">
      <c r="A5" s="15" t="s">
        <v>15</v>
      </c>
      <c r="B5" s="18"/>
      <c r="C5" s="19">
        <f>C3-C4</f>
        <v>19500</v>
      </c>
      <c r="D5" s="22"/>
    </row>
    <row r="6" spans="1:5" x14ac:dyDescent="0.25">
      <c r="A6" s="15" t="s">
        <v>16</v>
      </c>
      <c r="B6" s="18"/>
      <c r="C6" s="19">
        <f>C4</f>
        <v>2500</v>
      </c>
      <c r="D6" s="22"/>
    </row>
    <row r="7" spans="1:5" x14ac:dyDescent="0.25">
      <c r="A7" s="15" t="s">
        <v>17</v>
      </c>
      <c r="B7" s="23"/>
      <c r="C7" s="24">
        <f>D7-D8</f>
        <v>18</v>
      </c>
      <c r="D7" s="24">
        <v>2024</v>
      </c>
    </row>
    <row r="8" spans="1:5" x14ac:dyDescent="0.25">
      <c r="A8" s="15" t="s">
        <v>18</v>
      </c>
      <c r="B8" s="23"/>
      <c r="C8" s="24">
        <f>C9-C7</f>
        <v>42</v>
      </c>
      <c r="D8" s="24">
        <v>2006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27</v>
      </c>
      <c r="D10" s="24"/>
    </row>
    <row r="11" spans="1:5" x14ac:dyDescent="0.25">
      <c r="A11" s="15"/>
      <c r="B11" s="25"/>
      <c r="C11" s="26">
        <f>C10%</f>
        <v>0.27</v>
      </c>
      <c r="D11" s="26"/>
    </row>
    <row r="12" spans="1:5" x14ac:dyDescent="0.25">
      <c r="A12" s="15" t="s">
        <v>21</v>
      </c>
      <c r="B12" s="18"/>
      <c r="C12" s="19">
        <f>C6*C11</f>
        <v>675</v>
      </c>
      <c r="D12" s="22"/>
    </row>
    <row r="13" spans="1:5" x14ac:dyDescent="0.25">
      <c r="A13" s="15" t="s">
        <v>22</v>
      </c>
      <c r="B13" s="18"/>
      <c r="C13" s="19">
        <f>C6-C12</f>
        <v>1825</v>
      </c>
      <c r="D13" s="22"/>
    </row>
    <row r="14" spans="1:5" x14ac:dyDescent="0.25">
      <c r="A14" s="15" t="s">
        <v>15</v>
      </c>
      <c r="B14" s="18"/>
      <c r="C14" s="19">
        <f>C5</f>
        <v>19500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21325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ACA</v>
      </c>
      <c r="B18" s="7"/>
      <c r="C18" s="29">
        <v>421</v>
      </c>
      <c r="D18" s="24"/>
    </row>
    <row r="19" spans="1:5" x14ac:dyDescent="0.25">
      <c r="A19" s="15" t="s">
        <v>74</v>
      </c>
      <c r="B19" s="6"/>
      <c r="C19" s="30">
        <f>C18*C16</f>
        <v>8977825</v>
      </c>
      <c r="D19" s="72"/>
      <c r="E19" s="65"/>
    </row>
    <row r="20" spans="1:5" x14ac:dyDescent="0.25">
      <c r="A20" s="15" t="s">
        <v>24</v>
      </c>
      <c r="C20" s="31">
        <f>C19*90%</f>
        <v>8080042.5</v>
      </c>
      <c r="D20" s="30"/>
      <c r="E20" s="65"/>
    </row>
    <row r="21" spans="1:5" x14ac:dyDescent="0.25">
      <c r="A21" s="15" t="s">
        <v>25</v>
      </c>
      <c r="C21" s="31">
        <f>C19*80%</f>
        <v>7182260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1052500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18703.802083333332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25" sqref="R25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689.25480000000005</v>
      </c>
      <c r="C2" s="4">
        <f t="shared" ref="C2:C16" si="1">B2*1.2</f>
        <v>827.10576000000003</v>
      </c>
      <c r="D2" s="4">
        <f t="shared" ref="D2:D16" si="2">C2*1.2</f>
        <v>992.52691200000004</v>
      </c>
      <c r="E2" s="5">
        <f t="shared" ref="E2:E16" si="3">R2</f>
        <v>13500000</v>
      </c>
      <c r="F2" s="73">
        <f t="shared" ref="F2:F15" si="4">ROUND((E2/B2),0)</f>
        <v>19586</v>
      </c>
      <c r="G2" s="73">
        <f t="shared" ref="G2:G15" si="5">ROUND((E2/C2),0)</f>
        <v>16322</v>
      </c>
      <c r="H2" s="73">
        <f t="shared" ref="H2:H15" si="6">ROUND((E2/D2),0)</f>
        <v>13602</v>
      </c>
      <c r="I2" s="73">
        <f t="shared" ref="I2:I15" si="7">T2</f>
        <v>0</v>
      </c>
      <c r="J2" s="73">
        <f t="shared" ref="J2:J15" si="8">U2</f>
        <v>0</v>
      </c>
      <c r="K2" s="7"/>
      <c r="L2" s="7"/>
      <c r="M2" s="7"/>
      <c r="N2" s="7"/>
      <c r="O2" s="7">
        <v>0</v>
      </c>
      <c r="P2" s="7">
        <f>76.84*10.764</f>
        <v>827.10576000000003</v>
      </c>
      <c r="Q2" s="7">
        <f t="shared" ref="Q2:Q10" si="9">P2/1.2</f>
        <v>689.25480000000005</v>
      </c>
      <c r="R2" s="74">
        <v>13500000</v>
      </c>
      <c r="S2" s="74" t="s">
        <v>86</v>
      </c>
    </row>
    <row r="3" spans="1:19" x14ac:dyDescent="0.25">
      <c r="A3" s="4">
        <v>2</v>
      </c>
      <c r="B3" s="4">
        <f t="shared" si="0"/>
        <v>421.14150000000001</v>
      </c>
      <c r="C3" s="4">
        <f t="shared" si="1"/>
        <v>505.3698</v>
      </c>
      <c r="D3" s="4">
        <f t="shared" si="2"/>
        <v>606.44376</v>
      </c>
      <c r="E3" s="5">
        <f t="shared" si="3"/>
        <v>8000000</v>
      </c>
      <c r="F3" s="73">
        <f t="shared" si="4"/>
        <v>18996</v>
      </c>
      <c r="G3" s="73">
        <f t="shared" si="5"/>
        <v>15830</v>
      </c>
      <c r="H3" s="73">
        <f t="shared" si="6"/>
        <v>13192</v>
      </c>
      <c r="I3" s="73">
        <f t="shared" si="7"/>
        <v>0</v>
      </c>
      <c r="J3" s="73">
        <f t="shared" si="8"/>
        <v>0</v>
      </c>
      <c r="K3" s="7"/>
      <c r="L3" s="7"/>
      <c r="M3" s="7"/>
      <c r="N3" s="7"/>
      <c r="O3" s="7">
        <v>0</v>
      </c>
      <c r="P3" s="7">
        <f>46.95*10.764</f>
        <v>505.3698</v>
      </c>
      <c r="Q3" s="7">
        <f t="shared" si="9"/>
        <v>421.14150000000001</v>
      </c>
      <c r="R3" s="74">
        <v>8000000</v>
      </c>
      <c r="S3" s="74" t="s">
        <v>87</v>
      </c>
    </row>
    <row r="4" spans="1:19" x14ac:dyDescent="0.25">
      <c r="A4" s="4">
        <v>3</v>
      </c>
      <c r="B4" s="4">
        <f t="shared" si="0"/>
        <v>487.5</v>
      </c>
      <c r="C4" s="4">
        <f t="shared" si="1"/>
        <v>585</v>
      </c>
      <c r="D4" s="4">
        <f t="shared" si="2"/>
        <v>702</v>
      </c>
      <c r="E4" s="5">
        <f t="shared" si="3"/>
        <v>11000000</v>
      </c>
      <c r="F4" s="73">
        <f t="shared" si="4"/>
        <v>22564</v>
      </c>
      <c r="G4" s="73">
        <f t="shared" si="5"/>
        <v>18803</v>
      </c>
      <c r="H4" s="73">
        <f t="shared" si="6"/>
        <v>15670</v>
      </c>
      <c r="I4" s="73">
        <f t="shared" si="7"/>
        <v>0</v>
      </c>
      <c r="J4" s="73">
        <f t="shared" si="8"/>
        <v>0</v>
      </c>
      <c r="K4" s="7"/>
      <c r="L4" s="7"/>
      <c r="M4" s="7"/>
      <c r="N4" s="7"/>
      <c r="O4" s="7">
        <v>0</v>
      </c>
      <c r="P4" s="7">
        <v>585</v>
      </c>
      <c r="Q4" s="7">
        <f t="shared" ref="Q4" si="10">P4/1.2</f>
        <v>487.5</v>
      </c>
      <c r="R4" s="74">
        <v>11000000</v>
      </c>
      <c r="S4" s="2"/>
    </row>
    <row r="5" spans="1:19" x14ac:dyDescent="0.25">
      <c r="A5" s="4">
        <v>4</v>
      </c>
      <c r="B5" s="4">
        <f t="shared" si="0"/>
        <v>600</v>
      </c>
      <c r="C5" s="4">
        <f t="shared" si="1"/>
        <v>720</v>
      </c>
      <c r="D5" s="4">
        <f t="shared" si="2"/>
        <v>864</v>
      </c>
      <c r="E5" s="5">
        <f t="shared" si="3"/>
        <v>15000000</v>
      </c>
      <c r="F5" s="4">
        <f t="shared" si="4"/>
        <v>25000</v>
      </c>
      <c r="G5" s="4">
        <f t="shared" si="5"/>
        <v>20833</v>
      </c>
      <c r="H5" s="4">
        <f t="shared" si="6"/>
        <v>17361</v>
      </c>
      <c r="I5" s="4">
        <f t="shared" si="7"/>
        <v>0</v>
      </c>
      <c r="J5" s="4">
        <f t="shared" si="8"/>
        <v>0</v>
      </c>
      <c r="O5">
        <v>0</v>
      </c>
      <c r="P5">
        <v>720</v>
      </c>
      <c r="Q5">
        <f t="shared" si="9"/>
        <v>600</v>
      </c>
      <c r="R5" s="2">
        <v>15000000</v>
      </c>
      <c r="S5" s="2"/>
    </row>
    <row r="6" spans="1:19" x14ac:dyDescent="0.25">
      <c r="A6" s="4">
        <v>5</v>
      </c>
      <c r="B6" s="4">
        <f t="shared" si="0"/>
        <v>350</v>
      </c>
      <c r="C6" s="4">
        <f t="shared" si="1"/>
        <v>420</v>
      </c>
      <c r="D6" s="4">
        <f t="shared" si="2"/>
        <v>504</v>
      </c>
      <c r="E6" s="5">
        <f t="shared" si="3"/>
        <v>8000000</v>
      </c>
      <c r="F6" s="73">
        <f t="shared" si="4"/>
        <v>22857</v>
      </c>
      <c r="G6" s="73">
        <f t="shared" si="5"/>
        <v>19048</v>
      </c>
      <c r="H6" s="73">
        <f t="shared" si="6"/>
        <v>15873</v>
      </c>
      <c r="I6" s="73">
        <f t="shared" si="7"/>
        <v>0</v>
      </c>
      <c r="J6" s="73">
        <f t="shared" si="8"/>
        <v>0</v>
      </c>
      <c r="K6" s="7"/>
      <c r="L6" s="7"/>
      <c r="M6" s="7"/>
      <c r="N6" s="7"/>
      <c r="O6" s="7">
        <v>0</v>
      </c>
      <c r="P6" s="7">
        <f t="shared" ref="P6:P10" si="11">O6/1.2</f>
        <v>0</v>
      </c>
      <c r="Q6" s="7">
        <v>350</v>
      </c>
      <c r="R6" s="74">
        <v>8000000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11"/>
        <v>0</v>
      </c>
      <c r="Q7">
        <f t="shared" si="9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1"/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1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1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2">O11/1.2</f>
        <v>0</v>
      </c>
      <c r="Q11">
        <f t="shared" ref="Q11:Q15" si="13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2"/>
        <v>0</v>
      </c>
      <c r="Q12">
        <f t="shared" si="13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2"/>
        <v>0</v>
      </c>
      <c r="Q13">
        <f t="shared" si="13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2"/>
        <v>0</v>
      </c>
      <c r="Q14">
        <f t="shared" si="13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2"/>
        <v>0</v>
      </c>
      <c r="Q15">
        <f t="shared" si="13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4">ROUND((E16/B16),0)</f>
        <v>#DIV/0!</v>
      </c>
      <c r="G16" s="4" t="e">
        <f t="shared" ref="G16" si="15">ROUND((E16/C16),0)</f>
        <v>#DIV/0!</v>
      </c>
      <c r="H16" s="4" t="e">
        <f t="shared" ref="H16" si="16">ROUND((E16/D16),0)</f>
        <v>#DIV/0!</v>
      </c>
      <c r="I16" s="4">
        <f t="shared" ref="I16" si="17">T16</f>
        <v>0</v>
      </c>
      <c r="J16" s="4">
        <f t="shared" ref="J16" si="18">U16</f>
        <v>0</v>
      </c>
      <c r="O16">
        <v>0</v>
      </c>
      <c r="P16">
        <f t="shared" ref="P16" si="19">O16/1.2</f>
        <v>0</v>
      </c>
      <c r="Q16">
        <f t="shared" ref="Q16" si="20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1">Q17</f>
        <v>0</v>
      </c>
      <c r="C17" s="4">
        <f t="shared" ref="C17:C21" si="22">B17*1.2</f>
        <v>0</v>
      </c>
      <c r="D17" s="4">
        <f t="shared" ref="D17:D21" si="23">C17*1.2</f>
        <v>0</v>
      </c>
      <c r="E17" s="5">
        <f t="shared" ref="E17:E21" si="24">R17</f>
        <v>0</v>
      </c>
      <c r="F17" s="4" t="e">
        <f t="shared" ref="F17" si="25">ROUND((E17/B17),0)</f>
        <v>#DIV/0!</v>
      </c>
      <c r="G17" s="4" t="e">
        <f t="shared" ref="G17" si="26">ROUND((E17/C17),0)</f>
        <v>#DIV/0!</v>
      </c>
      <c r="H17" s="4" t="e">
        <f t="shared" ref="H17" si="27">ROUND((E17/D17),0)</f>
        <v>#DIV/0!</v>
      </c>
      <c r="I17" s="4">
        <f t="shared" ref="I17" si="28">T17</f>
        <v>0</v>
      </c>
      <c r="J17" s="4">
        <f t="shared" ref="J17" si="29">U17</f>
        <v>0</v>
      </c>
      <c r="O17">
        <v>0</v>
      </c>
      <c r="P17">
        <f t="shared" ref="P17" si="30">O17/1.2</f>
        <v>0</v>
      </c>
      <c r="Q17">
        <f t="shared" ref="Q17" si="31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1"/>
        <v>0</v>
      </c>
      <c r="C18" s="4">
        <f t="shared" si="22"/>
        <v>0</v>
      </c>
      <c r="D18" s="4">
        <f t="shared" si="23"/>
        <v>0</v>
      </c>
      <c r="E18" s="5">
        <f t="shared" si="24"/>
        <v>0</v>
      </c>
      <c r="F18" s="4" t="e">
        <f t="shared" ref="F18:F21" si="32">ROUND((E18/B18),0)</f>
        <v>#DIV/0!</v>
      </c>
      <c r="G18" s="4" t="e">
        <f t="shared" ref="G18:G21" si="33">ROUND((E18/C18),0)</f>
        <v>#DIV/0!</v>
      </c>
      <c r="H18" s="4" t="e">
        <f t="shared" ref="H18:H21" si="34">ROUND((E18/D18),0)</f>
        <v>#DIV/0!</v>
      </c>
      <c r="I18" s="4">
        <f t="shared" ref="I18:J21" si="35">T18</f>
        <v>0</v>
      </c>
      <c r="J18" s="4">
        <f t="shared" si="35"/>
        <v>0</v>
      </c>
      <c r="O18">
        <v>0</v>
      </c>
      <c r="P18">
        <f t="shared" ref="P18" si="36">O18/1.2</f>
        <v>0</v>
      </c>
      <c r="Q18">
        <f t="shared" ref="Q18:Q21" si="37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1"/>
        <v>0</v>
      </c>
      <c r="C19" s="4">
        <f t="shared" si="22"/>
        <v>0</v>
      </c>
      <c r="D19" s="4">
        <f t="shared" si="23"/>
        <v>0</v>
      </c>
      <c r="E19" s="5">
        <f t="shared" si="24"/>
        <v>0</v>
      </c>
      <c r="F19" s="4" t="e">
        <f t="shared" si="32"/>
        <v>#DIV/0!</v>
      </c>
      <c r="G19" s="4" t="e">
        <f t="shared" si="33"/>
        <v>#DIV/0!</v>
      </c>
      <c r="H19" s="4" t="e">
        <f t="shared" si="34"/>
        <v>#DIV/0!</v>
      </c>
      <c r="I19" s="4">
        <f t="shared" si="35"/>
        <v>0</v>
      </c>
      <c r="J19" s="4">
        <f t="shared" si="35"/>
        <v>0</v>
      </c>
      <c r="O19">
        <v>0</v>
      </c>
      <c r="P19">
        <f>O19/1.2</f>
        <v>0</v>
      </c>
      <c r="Q19">
        <f t="shared" si="37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8">Q20</f>
        <v>0</v>
      </c>
      <c r="C20" s="4">
        <f t="shared" ref="C20" si="39">B20*1.2</f>
        <v>0</v>
      </c>
      <c r="D20" s="4">
        <f t="shared" ref="D20" si="40">C20*1.2</f>
        <v>0</v>
      </c>
      <c r="E20" s="5">
        <f t="shared" ref="E20" si="41">R20</f>
        <v>0</v>
      </c>
      <c r="F20" s="4" t="e">
        <f t="shared" ref="F20" si="42">ROUND((E20/B20),0)</f>
        <v>#DIV/0!</v>
      </c>
      <c r="G20" s="4" t="e">
        <f t="shared" ref="G20" si="43">ROUND((E20/C20),0)</f>
        <v>#DIV/0!</v>
      </c>
      <c r="H20" s="4" t="e">
        <f t="shared" ref="H20" si="44">ROUND((E20/D20),0)</f>
        <v>#DIV/0!</v>
      </c>
      <c r="I20" s="4">
        <f t="shared" ref="I20" si="45">T20</f>
        <v>0</v>
      </c>
      <c r="J20" s="4">
        <f t="shared" ref="J20" si="46">U20</f>
        <v>0</v>
      </c>
      <c r="O20">
        <v>0</v>
      </c>
      <c r="P20">
        <f t="shared" ref="P20" si="47">O20/1.2</f>
        <v>0</v>
      </c>
      <c r="Q20">
        <f t="shared" ref="Q20" si="48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1"/>
        <v>0</v>
      </c>
      <c r="C21" s="4">
        <f t="shared" si="22"/>
        <v>0</v>
      </c>
      <c r="D21" s="4">
        <f t="shared" si="23"/>
        <v>0</v>
      </c>
      <c r="E21" s="5">
        <f t="shared" si="24"/>
        <v>0</v>
      </c>
      <c r="F21" s="4" t="e">
        <f t="shared" si="32"/>
        <v>#DIV/0!</v>
      </c>
      <c r="G21" s="4" t="e">
        <f t="shared" si="33"/>
        <v>#DIV/0!</v>
      </c>
      <c r="H21" s="4" t="e">
        <f t="shared" si="34"/>
        <v>#DIV/0!</v>
      </c>
      <c r="I21" s="4">
        <f t="shared" si="35"/>
        <v>0</v>
      </c>
      <c r="J21" s="4">
        <f t="shared" si="35"/>
        <v>0</v>
      </c>
      <c r="O21">
        <v>0</v>
      </c>
      <c r="P21">
        <f>O21/1.2</f>
        <v>0</v>
      </c>
      <c r="Q21">
        <f t="shared" si="37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52" t="s">
        <v>71</v>
      </c>
      <c r="G27" s="52">
        <v>420</v>
      </c>
    </row>
    <row r="28" spans="1:19" s="10" customFormat="1" x14ac:dyDescent="0.25">
      <c r="C28" s="67" t="s">
        <v>75</v>
      </c>
      <c r="D28" s="67" t="s">
        <v>85</v>
      </c>
      <c r="F28" s="52" t="s">
        <v>84</v>
      </c>
      <c r="G28" s="52">
        <v>421</v>
      </c>
    </row>
    <row r="29" spans="1:19" s="10" customFormat="1" x14ac:dyDescent="0.25">
      <c r="C29" s="67" t="s">
        <v>1</v>
      </c>
      <c r="D29" s="67">
        <v>8000000</v>
      </c>
      <c r="F29" s="52" t="s">
        <v>72</v>
      </c>
      <c r="G29" s="52">
        <v>505</v>
      </c>
      <c r="H29" s="10">
        <f>G29/G28</f>
        <v>1.1995249406175772</v>
      </c>
    </row>
    <row r="30" spans="1:19" s="10" customFormat="1" x14ac:dyDescent="0.25">
      <c r="F30" s="52" t="s">
        <v>73</v>
      </c>
      <c r="G30" s="52"/>
    </row>
    <row r="31" spans="1:19" s="10" customFormat="1" x14ac:dyDescent="0.25">
      <c r="C31" s="70"/>
      <c r="D31" s="70"/>
      <c r="F31" s="70" t="s">
        <v>74</v>
      </c>
      <c r="G31" s="70">
        <f>G29*G30</f>
        <v>0</v>
      </c>
      <c r="H31" s="10">
        <f>G31/D29</f>
        <v>0</v>
      </c>
    </row>
    <row r="32" spans="1:19" s="10" customFormat="1" x14ac:dyDescent="0.25">
      <c r="C32" s="70"/>
      <c r="D32" s="70"/>
      <c r="F32" s="70" t="s">
        <v>24</v>
      </c>
      <c r="G32" s="70">
        <f>G31*90%</f>
        <v>0</v>
      </c>
    </row>
    <row r="33" spans="3:7" s="10" customFormat="1" x14ac:dyDescent="0.25">
      <c r="C33" s="70"/>
      <c r="D33" s="70"/>
      <c r="F33" s="70" t="s">
        <v>25</v>
      </c>
      <c r="G33" s="70">
        <f>G31*80%</f>
        <v>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22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2024-10-19T12:03:55Z</dcterms:modified>
</cp:coreProperties>
</file>