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4085047-02DA-4AFD-9600-3F21D3ECCEB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2" i="1" l="1"/>
  <c r="A42" i="1"/>
  <c r="F40" i="1"/>
  <c r="B23" i="1"/>
  <c r="F17" i="1"/>
  <c r="B21" i="1"/>
  <c r="F9" i="1"/>
  <c r="G35" i="1"/>
  <c r="H35" i="1"/>
  <c r="I35" i="1"/>
  <c r="D35" i="1"/>
  <c r="J35" i="1"/>
  <c r="D34" i="1"/>
  <c r="J34" i="1"/>
  <c r="J9" i="1"/>
  <c r="J10" i="1" s="1"/>
  <c r="I6" i="1"/>
  <c r="H6" i="1" s="1"/>
  <c r="J5" i="1"/>
  <c r="H13" i="1" l="1"/>
  <c r="H14" i="1" s="1"/>
  <c r="F8" i="1" l="1"/>
  <c r="F7" i="1"/>
  <c r="F6" i="1"/>
  <c r="F5" i="1"/>
  <c r="F11" i="1" s="1"/>
  <c r="D33" i="1"/>
  <c r="D32" i="1"/>
  <c r="D31" i="1"/>
  <c r="D30" i="1"/>
  <c r="B40" i="1" l="1"/>
  <c r="D43" i="1" l="1"/>
  <c r="D41" i="1" l="1"/>
  <c r="J33" i="1" l="1"/>
  <c r="J32" i="1"/>
  <c r="J31" i="1" l="1"/>
  <c r="J30" i="1"/>
  <c r="D42" i="1"/>
  <c r="G30" i="1" l="1"/>
  <c r="H30" i="1"/>
  <c r="G31" i="1"/>
  <c r="H31" i="1"/>
  <c r="G32" i="1"/>
  <c r="H32" i="1"/>
  <c r="G33" i="1"/>
  <c r="H33" i="1"/>
  <c r="G34" i="1"/>
  <c r="H34" i="1"/>
  <c r="D40" i="1" l="1"/>
  <c r="I33" i="1" l="1"/>
  <c r="I32" i="1"/>
  <c r="I34" i="1"/>
  <c r="D39" i="1" l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F39" i="1" l="1"/>
  <c r="B17" i="1"/>
  <c r="B19" i="1" s="1"/>
  <c r="B20" i="1" l="1"/>
  <c r="B24" i="1"/>
  <c r="B22" i="1"/>
</calcChain>
</file>

<file path=xl/sharedStrings.xml><?xml version="1.0" encoding="utf-8"?>
<sst xmlns="http://schemas.openxmlformats.org/spreadsheetml/2006/main" count="37" uniqueCount="33">
  <si>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</si>
  <si>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</si>
  <si>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</si>
  <si>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</si>
  <si>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</si>
  <si>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</si>
  <si>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</si>
  <si>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</si>
  <si>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</si>
  <si>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</si>
  <si>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</si>
  <si>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</si>
  <si>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</si>
  <si>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</si>
  <si>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</si>
  <si>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</si>
  <si>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</si>
  <si>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</si>
  <si>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</si>
  <si>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</si>
  <si>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</si>
  <si>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</si>
  <si>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</si>
  <si>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</si>
  <si>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</si>
  <si>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</si>
  <si>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</si>
  <si>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</si>
  <si>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Enclosed Balcony</t>
  </si>
  <si>
    <t>Dry Balcony</t>
  </si>
  <si>
    <t>Adjacent Balcony Area</t>
  </si>
  <si>
    <t>Car Parking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</si>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</sst>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Border="1"/>
    <xf numFmtId="0" fontId="6" fillId="0" borderId="0" xfId="0" applyFont="1" applyBorder="1"/>
    <xf numFmtId="0" fontId="3" fillId="0" borderId="0" xfId="0" applyFont="1" applyBorder="1"/>
    <xf numFmtId="0" fontId="2" fillId="0" borderId="0" xfId="0" applyFont="1" applyBorder="1"/>
    <xf numFmtId="43" fontId="5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10" fontId="2" fillId="0" borderId="0" xfId="0" applyNumberFormat="1" applyFont="1" applyBorder="1"/>
    <xf numFmtId="43" fontId="6" fillId="0" borderId="0" xfId="0" applyNumberFormat="1" applyFont="1" applyBorder="1"/>
    <xf numFmtId="43" fontId="6" fillId="0" borderId="6" xfId="0" applyNumberFormat="1" applyFont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0" fillId="0" borderId="7" xfId="0" applyFill="1" applyBorder="1"/>
    <xf numFmtId="43" fontId="0" fillId="0" borderId="7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17800-5233-40F6-B6E7-FCD40F3E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31CE7-5D93-4B89-A2D8-19ACC89B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78496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248876</xdr:colOff>
      <xdr:row>43</xdr:row>
      <xdr:rowOff>67801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7D7529-0479-4C3E-AE27-F6CB28DA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8783276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51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B6326-B222-48E5-92E6-FACBF685A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30</xdr:col>
      <xdr:colOff>401382</xdr:colOff>
      <xdr:row>45</xdr:row>
      <xdr:rowOff>48642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EA27CE-5129-4061-B3A7-69EC6E0AD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333500"/>
          <a:ext cx="9545382" cy="7287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8"/>
  <sheetViews>
    <sheetView tabSelected="1" topLeftCell="A10" zoomScaleNormal="100" workbookViewId="0">
      <selection activeCell="F25" sqref="F25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5"/>
      <c r="B1" s="44"/>
      <c r="C1" s="4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4"/>
      <c r="B2" s="33"/>
      <c r="C2" s="33"/>
      <c r="D2" s="39"/>
      <c r="E2" s="13"/>
      <c r="F2" t="s">
        <v>13</v>
      </c>
      <c r="I2" s="6"/>
      <c r="L2" s="5"/>
      <c r="O2" s="6"/>
    </row>
    <row r="3" spans="1:15" ht="16.5" x14ac:dyDescent="0.3">
      <c r="A3" s="24" t="s">
        <v>0</v>
      </c>
      <c r="B3" s="34">
        <v>12500</v>
      </c>
      <c r="C3" s="34"/>
      <c r="D3" s="32"/>
      <c r="E3" s="10"/>
      <c r="F3" s="5">
        <v>2024</v>
      </c>
      <c r="G3" s="7">
        <v>2024</v>
      </c>
      <c r="H3" s="8">
        <f>G3-F3</f>
        <v>0</v>
      </c>
      <c r="I3" s="6"/>
      <c r="L3" s="5"/>
      <c r="M3" s="7"/>
      <c r="N3" s="8"/>
      <c r="O3" s="6"/>
    </row>
    <row r="4" spans="1:15" ht="33" x14ac:dyDescent="0.3">
      <c r="A4" s="25" t="s">
        <v>1</v>
      </c>
      <c r="B4" s="34">
        <v>2600</v>
      </c>
      <c r="C4" s="34"/>
      <c r="D4" s="32"/>
      <c r="E4" s="10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4" t="s">
        <v>2</v>
      </c>
      <c r="B5" s="34">
        <f>B3-B4</f>
        <v>9900</v>
      </c>
      <c r="C5" s="34"/>
      <c r="D5" s="32"/>
      <c r="E5" s="16" t="s">
        <v>15</v>
      </c>
      <c r="F5" s="7">
        <f>123.41*10.764</f>
        <v>1328.3852399999998</v>
      </c>
      <c r="G5" s="10"/>
      <c r="H5" s="21">
        <v>1328</v>
      </c>
      <c r="I5" s="37">
        <v>235</v>
      </c>
      <c r="J5" s="10">
        <f>I5+H5</f>
        <v>1563</v>
      </c>
      <c r="L5" s="5"/>
      <c r="M5" s="7"/>
      <c r="N5" s="8"/>
      <c r="O5" s="6"/>
    </row>
    <row r="6" spans="1:15" ht="16.5" x14ac:dyDescent="0.3">
      <c r="A6" s="24" t="s">
        <v>3</v>
      </c>
      <c r="B6" s="34">
        <f>B4</f>
        <v>2600</v>
      </c>
      <c r="C6" s="34"/>
      <c r="D6" s="32"/>
      <c r="E6" s="32" t="s">
        <v>28</v>
      </c>
      <c r="F6" s="16">
        <f>25.4*10.764</f>
        <v>273.40559999999999</v>
      </c>
      <c r="G6" s="19"/>
      <c r="H6" s="21">
        <f>H5+I6</f>
        <v>1422</v>
      </c>
      <c r="I6" s="65">
        <f>I5*40%</f>
        <v>94</v>
      </c>
      <c r="J6" s="14"/>
      <c r="L6" s="5"/>
      <c r="M6" s="7"/>
      <c r="N6" s="8"/>
      <c r="O6" s="6"/>
    </row>
    <row r="7" spans="1:15" ht="16.5" x14ac:dyDescent="0.3">
      <c r="A7" s="24" t="s">
        <v>4</v>
      </c>
      <c r="B7" s="26">
        <v>0</v>
      </c>
      <c r="C7" s="26"/>
      <c r="D7" s="40"/>
      <c r="E7" s="45" t="s">
        <v>29</v>
      </c>
      <c r="F7" s="32">
        <f>3.23*10.764</f>
        <v>34.767719999999997</v>
      </c>
      <c r="G7" s="19"/>
      <c r="H7" s="56"/>
      <c r="I7" s="57"/>
      <c r="J7" s="57"/>
      <c r="K7" s="49"/>
      <c r="L7" s="49"/>
      <c r="M7" s="58"/>
      <c r="N7" s="59"/>
      <c r="O7" s="6"/>
    </row>
    <row r="8" spans="1:15" ht="16.5" x14ac:dyDescent="0.3">
      <c r="A8" s="24" t="s">
        <v>5</v>
      </c>
      <c r="B8" s="26">
        <f>B9-B7</f>
        <v>60</v>
      </c>
      <c r="C8" s="26"/>
      <c r="D8" s="41"/>
      <c r="E8" s="46" t="s">
        <v>30</v>
      </c>
      <c r="F8" s="32">
        <f>21.86*10.764</f>
        <v>235.30103999999997</v>
      </c>
      <c r="G8" s="20"/>
      <c r="H8" s="56"/>
      <c r="I8" s="57"/>
      <c r="J8" s="57"/>
      <c r="K8" s="49"/>
      <c r="L8" s="49"/>
      <c r="M8" s="58"/>
      <c r="N8" s="59"/>
      <c r="O8" s="6"/>
    </row>
    <row r="9" spans="1:15" ht="16.5" x14ac:dyDescent="0.3">
      <c r="A9" s="24" t="s">
        <v>6</v>
      </c>
      <c r="B9" s="26">
        <v>60</v>
      </c>
      <c r="C9" s="26"/>
      <c r="D9" s="40"/>
      <c r="E9" s="45"/>
      <c r="F9" s="47">
        <f>SUM(F5:F8)</f>
        <v>1871.8596</v>
      </c>
      <c r="G9" s="36"/>
      <c r="H9" s="60">
        <v>1328</v>
      </c>
      <c r="I9" s="57">
        <v>35</v>
      </c>
      <c r="J9" s="64">
        <f>I9+H9</f>
        <v>1363</v>
      </c>
      <c r="K9" s="61"/>
      <c r="L9" s="61"/>
      <c r="M9" s="62"/>
      <c r="N9" s="59"/>
      <c r="O9" s="6"/>
    </row>
    <row r="10" spans="1:15" ht="33" x14ac:dyDescent="0.3">
      <c r="A10" s="25" t="s">
        <v>7</v>
      </c>
      <c r="B10" s="26">
        <f>90*B7/B9</f>
        <v>0</v>
      </c>
      <c r="C10" s="26"/>
      <c r="D10" s="40"/>
      <c r="E10" s="45"/>
      <c r="F10" s="32">
        <v>10500</v>
      </c>
      <c r="G10" s="18"/>
      <c r="H10" s="60"/>
      <c r="I10" s="57"/>
      <c r="J10" s="64">
        <f>J9+94</f>
        <v>1457</v>
      </c>
      <c r="K10" s="61"/>
      <c r="L10" s="61"/>
      <c r="M10" s="62"/>
      <c r="N10" s="59"/>
      <c r="O10" s="6"/>
    </row>
    <row r="11" spans="1:15" ht="16.5" x14ac:dyDescent="0.3">
      <c r="A11" s="24"/>
      <c r="B11" s="35">
        <f>B10%</f>
        <v>0</v>
      </c>
      <c r="C11" s="35"/>
      <c r="D11" s="42"/>
      <c r="E11" s="48"/>
      <c r="F11" s="32">
        <f>F10*F9</f>
        <v>19654525.800000001</v>
      </c>
      <c r="G11" s="19"/>
      <c r="H11" s="60"/>
      <c r="I11" s="57"/>
      <c r="J11" s="57"/>
      <c r="K11" s="61"/>
      <c r="L11" s="61"/>
      <c r="M11" s="62"/>
      <c r="N11" s="63"/>
      <c r="O11" s="6"/>
    </row>
    <row r="12" spans="1:15" ht="16.5" x14ac:dyDescent="0.3">
      <c r="A12" s="24" t="s">
        <v>8</v>
      </c>
      <c r="B12" s="34">
        <f>B6*B11</f>
        <v>0</v>
      </c>
      <c r="C12" s="34"/>
      <c r="D12" s="43"/>
      <c r="E12" s="45"/>
      <c r="F12" s="32"/>
      <c r="G12" s="19"/>
      <c r="H12" s="60"/>
      <c r="I12" s="64"/>
      <c r="J12" s="57"/>
      <c r="K12" s="61"/>
      <c r="L12" s="61"/>
      <c r="M12" s="62"/>
      <c r="N12" s="8"/>
      <c r="O12" s="6"/>
    </row>
    <row r="13" spans="1:15" ht="16.5" x14ac:dyDescent="0.3">
      <c r="A13" s="24" t="s">
        <v>9</v>
      </c>
      <c r="B13" s="34">
        <f>B6-B12</f>
        <v>2600</v>
      </c>
      <c r="C13" s="34"/>
      <c r="D13" s="43"/>
      <c r="E13" s="1"/>
      <c r="F13" s="10"/>
      <c r="G13" s="20"/>
      <c r="H13" s="60">
        <f>6.7*2.3</f>
        <v>15.409999999999998</v>
      </c>
      <c r="I13" s="57"/>
      <c r="J13" s="57"/>
      <c r="K13" s="61"/>
      <c r="L13" s="61"/>
      <c r="M13" s="62"/>
      <c r="N13" s="8"/>
      <c r="O13" s="6"/>
    </row>
    <row r="14" spans="1:15" ht="16.5" x14ac:dyDescent="0.3">
      <c r="A14" s="24" t="s">
        <v>2</v>
      </c>
      <c r="B14" s="34">
        <f>B5</f>
        <v>9900</v>
      </c>
      <c r="C14" s="34"/>
      <c r="D14" s="32"/>
      <c r="E14" s="10"/>
      <c r="F14" s="12"/>
      <c r="H14" s="60">
        <f>H13*10.764</f>
        <v>165.87323999999998</v>
      </c>
      <c r="I14" s="57"/>
      <c r="J14" s="57"/>
      <c r="K14" s="61"/>
      <c r="L14" s="61"/>
      <c r="M14" s="62"/>
      <c r="N14" s="8"/>
      <c r="O14" s="6"/>
    </row>
    <row r="15" spans="1:15" ht="16.5" x14ac:dyDescent="0.3">
      <c r="A15" s="24" t="s">
        <v>10</v>
      </c>
      <c r="B15" s="34">
        <f>B14+B13</f>
        <v>12500</v>
      </c>
      <c r="C15" s="34"/>
      <c r="D15" s="32"/>
      <c r="E15" s="10"/>
      <c r="F15" s="12"/>
      <c r="G15" s="22"/>
      <c r="H15" s="60"/>
      <c r="I15" s="61"/>
      <c r="J15" s="61"/>
      <c r="K15" s="61"/>
      <c r="L15" s="61"/>
      <c r="M15" s="62"/>
      <c r="N15" s="8"/>
      <c r="O15" s="6"/>
    </row>
    <row r="16" spans="1:15" ht="16.5" x14ac:dyDescent="0.3">
      <c r="A16" s="24" t="s">
        <v>23</v>
      </c>
      <c r="B16" s="27">
        <v>1480</v>
      </c>
      <c r="C16" s="27"/>
      <c r="D16" s="28"/>
      <c r="E16" s="10"/>
      <c r="F16" s="20">
        <v>1480</v>
      </c>
      <c r="G16" s="23"/>
      <c r="H16" s="56"/>
      <c r="I16" s="50"/>
      <c r="J16" s="49"/>
      <c r="K16" s="49"/>
      <c r="L16" s="49"/>
      <c r="M16" s="49"/>
      <c r="N16" s="59"/>
      <c r="O16" s="6"/>
    </row>
    <row r="17" spans="1:15" ht="16.5" x14ac:dyDescent="0.3">
      <c r="A17" s="24" t="s">
        <v>11</v>
      </c>
      <c r="B17" s="29">
        <f>B15*B16</f>
        <v>18500000</v>
      </c>
      <c r="C17" s="29"/>
      <c r="D17" s="30"/>
      <c r="E17" s="10"/>
      <c r="F17" s="20">
        <f>F16*1.1</f>
        <v>1628.0000000000002</v>
      </c>
      <c r="G17" s="20"/>
      <c r="H17" s="56"/>
      <c r="I17" s="50"/>
      <c r="J17" s="49"/>
      <c r="K17" s="49"/>
      <c r="L17" s="49"/>
      <c r="M17" s="49"/>
      <c r="N17" s="56"/>
      <c r="O17" s="37"/>
    </row>
    <row r="18" spans="1:15" ht="16.5" x14ac:dyDescent="0.3">
      <c r="A18" s="24" t="s">
        <v>31</v>
      </c>
      <c r="B18" s="29">
        <v>1200000</v>
      </c>
      <c r="C18" s="29"/>
      <c r="D18" s="30"/>
      <c r="E18" s="10"/>
      <c r="F18" s="20"/>
      <c r="G18" s="20"/>
      <c r="H18" s="56"/>
      <c r="I18" s="50"/>
      <c r="J18" s="49"/>
      <c r="K18" s="49"/>
      <c r="L18" s="49"/>
      <c r="M18" s="49"/>
      <c r="N18" s="56"/>
      <c r="O18" s="50"/>
    </row>
    <row r="19" spans="1:15" ht="16.5" x14ac:dyDescent="0.3">
      <c r="A19" s="24" t="s">
        <v>32</v>
      </c>
      <c r="B19" s="29">
        <f>B18+B17</f>
        <v>19700000</v>
      </c>
      <c r="C19" s="29"/>
      <c r="D19" s="30"/>
      <c r="E19" s="10"/>
      <c r="F19" s="20"/>
      <c r="G19" s="20"/>
      <c r="H19" s="56"/>
      <c r="I19" s="50"/>
      <c r="J19" s="49"/>
      <c r="K19" s="49"/>
      <c r="L19" s="49"/>
      <c r="M19" s="49"/>
      <c r="N19" s="56"/>
      <c r="O19" s="50"/>
    </row>
    <row r="20" spans="1:15" ht="16.5" hidden="1" x14ac:dyDescent="0.3">
      <c r="A20" s="24" t="s">
        <v>24</v>
      </c>
      <c r="B20" s="29">
        <f>B17*0.9</f>
        <v>16650000</v>
      </c>
      <c r="C20" s="29"/>
      <c r="D20" s="30"/>
      <c r="E20" s="10"/>
      <c r="F20" s="20"/>
      <c r="G20" s="20"/>
      <c r="H20" s="56"/>
      <c r="I20" s="50"/>
      <c r="J20" s="49"/>
      <c r="K20" s="49"/>
      <c r="L20" s="49"/>
      <c r="M20" s="49"/>
      <c r="N20" s="56"/>
      <c r="O20" s="10"/>
    </row>
    <row r="21" spans="1:15" ht="16.5" x14ac:dyDescent="0.3">
      <c r="A21" s="24" t="s">
        <v>25</v>
      </c>
      <c r="B21" s="29">
        <f>B19*0.8</f>
        <v>15760000</v>
      </c>
      <c r="C21" s="29"/>
      <c r="D21" s="30"/>
      <c r="E21" s="10"/>
      <c r="F21" s="20"/>
      <c r="G21" s="20"/>
      <c r="H21" s="56"/>
      <c r="I21" s="50"/>
      <c r="J21" s="49"/>
      <c r="K21" s="49"/>
      <c r="L21" s="49"/>
      <c r="M21" s="49"/>
      <c r="N21" s="56"/>
      <c r="O21" s="10"/>
    </row>
    <row r="22" spans="1:15" ht="16.5" hidden="1" x14ac:dyDescent="0.3">
      <c r="A22" s="24" t="s">
        <v>25</v>
      </c>
      <c r="B22" s="29">
        <f>B17*0.8</f>
        <v>14800000</v>
      </c>
      <c r="C22" s="29"/>
      <c r="D22" s="30"/>
      <c r="E22" s="10"/>
      <c r="F22" s="20"/>
      <c r="G22" s="20"/>
      <c r="H22" s="56"/>
      <c r="I22" s="50"/>
      <c r="J22" s="49"/>
      <c r="K22" s="49"/>
      <c r="L22" s="49"/>
      <c r="M22" s="49"/>
      <c r="N22" s="56"/>
      <c r="O22" s="10"/>
    </row>
    <row r="23" spans="1:15" ht="16.5" x14ac:dyDescent="0.3">
      <c r="A23" s="24" t="s">
        <v>12</v>
      </c>
      <c r="B23" s="31">
        <f>B4*1628</f>
        <v>4232800</v>
      </c>
      <c r="C23" s="31"/>
      <c r="D23" s="32"/>
      <c r="E23" s="10"/>
      <c r="F23" s="10"/>
      <c r="G23" s="10"/>
      <c r="H23" s="49"/>
      <c r="I23" s="49"/>
      <c r="J23" s="49"/>
      <c r="K23" s="49"/>
      <c r="L23" s="49"/>
      <c r="M23" s="49"/>
      <c r="N23" s="49"/>
    </row>
    <row r="24" spans="1:15" ht="16.5" x14ac:dyDescent="0.3">
      <c r="A24" s="26" t="s">
        <v>16</v>
      </c>
      <c r="B24" s="38">
        <f>B17*0.03/12</f>
        <v>46250</v>
      </c>
      <c r="C24" s="31"/>
      <c r="D24" s="31"/>
      <c r="E24" s="10"/>
      <c r="H24" s="49"/>
      <c r="I24" s="49"/>
      <c r="J24" s="49"/>
      <c r="K24" s="49"/>
      <c r="L24" s="49"/>
      <c r="M24" s="49"/>
      <c r="N24" s="49"/>
    </row>
    <row r="25" spans="1:15" x14ac:dyDescent="0.25">
      <c r="B25" s="17"/>
      <c r="C25" s="17"/>
      <c r="H25" s="49"/>
      <c r="I25" s="49"/>
      <c r="J25" s="49"/>
      <c r="K25" s="49"/>
      <c r="L25" s="49"/>
      <c r="M25" s="49"/>
      <c r="N25" s="49"/>
    </row>
    <row r="26" spans="1:15" x14ac:dyDescent="0.25">
      <c r="B26" s="17"/>
      <c r="C26" s="17"/>
      <c r="H26" s="49"/>
      <c r="I26" s="49"/>
      <c r="J26" s="49"/>
      <c r="K26" s="49"/>
      <c r="L26" s="49"/>
      <c r="M26" s="49"/>
      <c r="N26" s="49"/>
    </row>
    <row r="28" spans="1:15" s="52" customFormat="1" x14ac:dyDescent="0.25">
      <c r="B28" s="51"/>
      <c r="C28" s="51"/>
      <c r="D28" s="52" t="s">
        <v>14</v>
      </c>
    </row>
    <row r="29" spans="1:15" s="52" customFormat="1" x14ac:dyDescent="0.25">
      <c r="B29" s="53" t="s">
        <v>20</v>
      </c>
      <c r="C29" s="53" t="s">
        <v>15</v>
      </c>
      <c r="D29" s="54" t="s">
        <v>21</v>
      </c>
      <c r="E29" s="54"/>
      <c r="F29" s="54" t="s">
        <v>11</v>
      </c>
      <c r="G29" s="54" t="s">
        <v>17</v>
      </c>
      <c r="H29" s="54" t="s">
        <v>18</v>
      </c>
      <c r="I29" s="54" t="s">
        <v>19</v>
      </c>
      <c r="J29" s="54"/>
    </row>
    <row r="30" spans="1:15" s="52" customFormat="1" x14ac:dyDescent="0.25">
      <c r="B30" s="53"/>
      <c r="C30" s="53">
        <v>1185</v>
      </c>
      <c r="D30" s="54">
        <f>C30*1.1</f>
        <v>1303.5</v>
      </c>
      <c r="E30" s="54"/>
      <c r="F30" s="55">
        <v>15500000</v>
      </c>
      <c r="G30" s="55">
        <f t="shared" ref="G30:G35" si="0">F30/C30</f>
        <v>13080.168776371309</v>
      </c>
      <c r="H30" s="55">
        <f t="shared" ref="H30:H35" si="1">F30/D30</f>
        <v>11891.062523973917</v>
      </c>
      <c r="I30" s="55" t="e">
        <f t="shared" ref="I30:I35" si="2">F30/B30</f>
        <v>#DIV/0!</v>
      </c>
      <c r="J30" s="54">
        <f t="shared" ref="J30:J35" si="3">D30/C30</f>
        <v>1.1000000000000001</v>
      </c>
    </row>
    <row r="31" spans="1:15" s="52" customFormat="1" x14ac:dyDescent="0.25">
      <c r="B31" s="53"/>
      <c r="C31" s="53">
        <v>429</v>
      </c>
      <c r="D31" s="54">
        <f>C31*1.1</f>
        <v>471.90000000000003</v>
      </c>
      <c r="E31" s="54"/>
      <c r="F31" s="55">
        <v>5000000</v>
      </c>
      <c r="G31" s="55">
        <f t="shared" si="0"/>
        <v>11655.011655011655</v>
      </c>
      <c r="H31" s="55">
        <f t="shared" si="1"/>
        <v>10595.465140919685</v>
      </c>
      <c r="I31" s="55" t="e">
        <f t="shared" si="2"/>
        <v>#DIV/0!</v>
      </c>
      <c r="J31" s="54">
        <f t="shared" si="3"/>
        <v>1.1000000000000001</v>
      </c>
    </row>
    <row r="32" spans="1:15" s="52" customFormat="1" x14ac:dyDescent="0.25">
      <c r="B32" s="53"/>
      <c r="C32" s="53">
        <v>720</v>
      </c>
      <c r="D32" s="54">
        <f>C32*1.1</f>
        <v>792.00000000000011</v>
      </c>
      <c r="E32" s="54"/>
      <c r="F32" s="55">
        <v>7400000</v>
      </c>
      <c r="G32" s="55">
        <f t="shared" si="0"/>
        <v>10277.777777777777</v>
      </c>
      <c r="H32" s="55">
        <f t="shared" si="1"/>
        <v>9343.4343434343427</v>
      </c>
      <c r="I32" s="55" t="e">
        <f t="shared" si="2"/>
        <v>#DIV/0!</v>
      </c>
      <c r="J32" s="54">
        <f t="shared" si="3"/>
        <v>1.1000000000000001</v>
      </c>
    </row>
    <row r="33" spans="1:12" s="52" customFormat="1" x14ac:dyDescent="0.25">
      <c r="B33" s="53"/>
      <c r="C33" s="53">
        <v>756</v>
      </c>
      <c r="D33" s="54">
        <f>C33*1.1</f>
        <v>831.6</v>
      </c>
      <c r="E33" s="54"/>
      <c r="F33" s="55">
        <v>8000000</v>
      </c>
      <c r="G33" s="55">
        <f t="shared" si="0"/>
        <v>10582.010582010582</v>
      </c>
      <c r="H33" s="55">
        <f t="shared" si="1"/>
        <v>9620.0096200096195</v>
      </c>
      <c r="I33" s="55" t="e">
        <f t="shared" si="2"/>
        <v>#DIV/0!</v>
      </c>
      <c r="J33" s="54">
        <f t="shared" si="3"/>
        <v>1.1000000000000001</v>
      </c>
    </row>
    <row r="34" spans="1:12" s="52" customFormat="1" x14ac:dyDescent="0.25">
      <c r="B34" s="53"/>
      <c r="C34" s="53">
        <v>1900</v>
      </c>
      <c r="D34" s="54">
        <f>C34*1.1</f>
        <v>2090</v>
      </c>
      <c r="E34" s="54"/>
      <c r="F34" s="54">
        <v>22000000</v>
      </c>
      <c r="G34" s="55">
        <f t="shared" si="0"/>
        <v>11578.947368421053</v>
      </c>
      <c r="H34" s="55">
        <f t="shared" si="1"/>
        <v>10526.315789473685</v>
      </c>
      <c r="I34" s="55" t="e">
        <f t="shared" si="2"/>
        <v>#DIV/0!</v>
      </c>
      <c r="J34" s="54">
        <f t="shared" si="3"/>
        <v>1.1000000000000001</v>
      </c>
    </row>
    <row r="35" spans="1:12" s="52" customFormat="1" x14ac:dyDescent="0.25">
      <c r="B35" s="66"/>
      <c r="C35" s="66">
        <v>1915</v>
      </c>
      <c r="D35" s="69">
        <f>C35*1.1</f>
        <v>2106.5</v>
      </c>
      <c r="E35" s="67"/>
      <c r="F35" s="70">
        <v>23000000</v>
      </c>
      <c r="G35" s="68">
        <f t="shared" si="0"/>
        <v>12010.443864229765</v>
      </c>
      <c r="H35" s="68">
        <f t="shared" si="1"/>
        <v>10918.585331117969</v>
      </c>
      <c r="I35" s="68" t="e">
        <f t="shared" si="2"/>
        <v>#DIV/0!</v>
      </c>
      <c r="J35" s="69">
        <f t="shared" si="3"/>
        <v>1.1000000000000001</v>
      </c>
    </row>
    <row r="36" spans="1:12" s="52" customFormat="1" x14ac:dyDescent="0.25">
      <c r="B36" s="66"/>
      <c r="C36" s="66"/>
      <c r="D36" s="67"/>
      <c r="E36" s="67"/>
      <c r="F36" s="68"/>
      <c r="G36" s="68"/>
      <c r="H36" s="68"/>
      <c r="I36" s="68"/>
      <c r="J36" s="67"/>
    </row>
    <row r="37" spans="1:12" s="52" customFormat="1" x14ac:dyDescent="0.25">
      <c r="B37" s="66"/>
      <c r="C37" s="66"/>
      <c r="D37" s="67"/>
      <c r="E37" s="67"/>
      <c r="F37" s="67"/>
      <c r="G37" s="68"/>
      <c r="H37" s="68"/>
      <c r="I37" s="68"/>
      <c r="J37" s="67"/>
    </row>
    <row r="38" spans="1:12" x14ac:dyDescent="0.25">
      <c r="B38" s="51" t="s">
        <v>22</v>
      </c>
      <c r="C38" s="51"/>
      <c r="D38" s="52"/>
      <c r="E38" s="52"/>
      <c r="F38" s="52"/>
      <c r="G38" s="52"/>
      <c r="H38" s="52"/>
      <c r="I38" s="52"/>
      <c r="J38" s="52"/>
    </row>
    <row r="39" spans="1:12" x14ac:dyDescent="0.25">
      <c r="B39" s="53">
        <v>1035</v>
      </c>
      <c r="C39" s="53">
        <v>9400000</v>
      </c>
      <c r="D39" s="54">
        <f t="shared" ref="D39:D43" si="4">C39/B39</f>
        <v>9082.1256038647334</v>
      </c>
      <c r="E39" s="54"/>
      <c r="F39" s="55">
        <f>B15/D39</f>
        <v>1.3763297872340428</v>
      </c>
      <c r="G39" s="55"/>
      <c r="H39" s="54"/>
      <c r="I39" s="55"/>
      <c r="J39" s="52"/>
      <c r="L39" s="10"/>
    </row>
    <row r="40" spans="1:12" x14ac:dyDescent="0.25">
      <c r="B40" s="53">
        <f>64*10.764</f>
        <v>688.89599999999996</v>
      </c>
      <c r="C40" s="53">
        <v>6400000</v>
      </c>
      <c r="D40" s="54">
        <f t="shared" si="4"/>
        <v>9290.2266815310304</v>
      </c>
      <c r="E40" s="54"/>
      <c r="F40" s="55">
        <f>B15/D40</f>
        <v>1.3454999999999999</v>
      </c>
      <c r="G40" s="55"/>
      <c r="H40" s="54"/>
      <c r="I40" s="55"/>
      <c r="J40" s="52"/>
    </row>
    <row r="41" spans="1:12" x14ac:dyDescent="0.25">
      <c r="B41" s="53">
        <v>825</v>
      </c>
      <c r="C41" s="53">
        <v>7100000</v>
      </c>
      <c r="D41" s="54">
        <f t="shared" si="4"/>
        <v>8606.060606060606</v>
      </c>
      <c r="E41" s="54"/>
      <c r="F41" s="54"/>
      <c r="G41" s="55"/>
      <c r="H41" s="54"/>
      <c r="I41" s="54"/>
      <c r="J41" s="52"/>
    </row>
    <row r="42" spans="1:12" ht="15.75" x14ac:dyDescent="0.25">
      <c r="A42" s="11">
        <f>275*40%</f>
        <v>110</v>
      </c>
      <c r="B42" s="53">
        <f>1210+110</f>
        <v>1320</v>
      </c>
      <c r="C42" s="53">
        <v>14800000</v>
      </c>
      <c r="D42" s="54">
        <f t="shared" si="4"/>
        <v>11212.121212121212</v>
      </c>
      <c r="E42" s="54"/>
      <c r="F42" s="54"/>
      <c r="G42" s="55"/>
      <c r="H42" s="54"/>
      <c r="I42" s="54"/>
      <c r="J42" s="52"/>
    </row>
    <row r="43" spans="1:12" ht="15.75" x14ac:dyDescent="0.25">
      <c r="A43" s="11"/>
      <c r="B43" s="53"/>
      <c r="C43" s="53"/>
      <c r="D43" s="54" t="e">
        <f t="shared" si="4"/>
        <v>#DIV/0!</v>
      </c>
      <c r="E43" s="54"/>
      <c r="F43" s="54"/>
      <c r="G43" s="55"/>
      <c r="H43" s="54"/>
      <c r="I43" s="54"/>
      <c r="J43" s="52"/>
    </row>
    <row r="44" spans="1:12" ht="15.75" x14ac:dyDescent="0.25">
      <c r="A44" s="11"/>
      <c r="B44" s="51"/>
      <c r="C44" s="51"/>
      <c r="D44" s="52"/>
      <c r="E44" s="52"/>
      <c r="F44" s="52"/>
      <c r="G44" s="52"/>
      <c r="H44" s="52"/>
      <c r="I44" s="52"/>
      <c r="J44" s="52"/>
    </row>
    <row r="45" spans="1:12" ht="15.75" x14ac:dyDescent="0.25">
      <c r="A45" s="11"/>
      <c r="B45" s="51"/>
      <c r="C45" s="51"/>
      <c r="D45" s="52"/>
      <c r="E45" s="52"/>
      <c r="F45" s="52"/>
      <c r="G45" s="52"/>
      <c r="H45" s="52"/>
      <c r="I45" s="52"/>
      <c r="J45" s="52"/>
    </row>
    <row r="46" spans="1:12" ht="15.75" x14ac:dyDescent="0.25">
      <c r="A46" s="11"/>
      <c r="B46" s="51"/>
      <c r="C46" s="51"/>
      <c r="D46" s="52"/>
      <c r="E46" s="52"/>
      <c r="F46" s="52"/>
      <c r="G46" s="52"/>
      <c r="H46" s="52"/>
      <c r="I46" s="52"/>
      <c r="J46" s="52"/>
    </row>
    <row r="47" spans="1:12" ht="15.75" x14ac:dyDescent="0.25">
      <c r="A47" s="11"/>
    </row>
    <row r="48" spans="1:12" ht="15.75" x14ac:dyDescent="0.25">
      <c r="A48" s="11"/>
    </row>
    <row r="68" spans="4:6" x14ac:dyDescent="0.25">
      <c r="D68" s="10"/>
      <c r="E68" s="10"/>
      <c r="F68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Normal="100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I8" workbookViewId="0">
      <selection activeCell="P8" sqref="P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2024-10-29T06:46:20Z</dcterms:modified>
</cp:coreProperties>
</file>