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Vandana  Gauri_APF\"/>
    </mc:Choice>
  </mc:AlternateContent>
  <bookViews>
    <workbookView xWindow="0" yWindow="0" windowWidth="15360" windowHeight="7755" tabRatio="451"/>
  </bookViews>
  <sheets>
    <sheet name="VANDANA GAURI" sheetId="110" r:id="rId1"/>
    <sheet name="RERA" sheetId="73" r:id="rId2"/>
    <sheet name="IGR" sheetId="115" r:id="rId3"/>
    <sheet name="Sheet1" sheetId="121" r:id="rId4"/>
    <sheet name="Sheet2" sheetId="122" r:id="rId5"/>
    <sheet name="Sheet3" sheetId="123" r:id="rId6"/>
    <sheet name="Sheet4" sheetId="124" r:id="rId7"/>
    <sheet name="Listing1" sheetId="118" r:id="rId8"/>
    <sheet name="Listing2" sheetId="117" r:id="rId9"/>
    <sheet name="Listing3" sheetId="119" r:id="rId10"/>
    <sheet name="Listing4" sheetId="120" r:id="rId11"/>
  </sheets>
  <definedNames>
    <definedName name="_xlnm._FilterDatabase" localSheetId="1" hidden="1">RERA!#REF!</definedName>
    <definedName name="_xlnm._FilterDatabase" localSheetId="0" hidden="1">'VANDANA GAURI'!#REF!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8" i="110" l="1"/>
  <c r="J28" i="110"/>
  <c r="H29" i="110"/>
  <c r="J29" i="110"/>
  <c r="K29" i="110" l="1"/>
  <c r="K28" i="110"/>
  <c r="G3" i="110"/>
  <c r="H3" i="110" s="1"/>
  <c r="G4" i="110"/>
  <c r="H4" i="110" s="1"/>
  <c r="G5" i="110"/>
  <c r="H5" i="110" s="1"/>
  <c r="G6" i="110"/>
  <c r="H6" i="110" s="1"/>
  <c r="G7" i="110"/>
  <c r="H7" i="110" s="1"/>
  <c r="G8" i="110"/>
  <c r="H8" i="110" s="1"/>
  <c r="G9" i="110"/>
  <c r="H9" i="110" s="1"/>
  <c r="G10" i="110"/>
  <c r="H10" i="110" s="1"/>
  <c r="G11" i="110"/>
  <c r="H11" i="110" s="1"/>
  <c r="G12" i="110"/>
  <c r="H12" i="110" s="1"/>
  <c r="G13" i="110"/>
  <c r="H13" i="110" s="1"/>
  <c r="G14" i="110"/>
  <c r="H14" i="110" s="1"/>
  <c r="G15" i="110"/>
  <c r="H15" i="110" s="1"/>
  <c r="G16" i="110"/>
  <c r="H16" i="110" s="1"/>
  <c r="G17" i="110"/>
  <c r="H17" i="110" s="1"/>
  <c r="G18" i="110"/>
  <c r="H18" i="110" s="1"/>
  <c r="G19" i="110"/>
  <c r="H19" i="110" s="1"/>
  <c r="G20" i="110"/>
  <c r="H20" i="110" s="1"/>
  <c r="G21" i="110"/>
  <c r="H21" i="110" s="1"/>
  <c r="G2" i="110"/>
  <c r="H2" i="110" s="1"/>
  <c r="F22" i="110"/>
  <c r="E22" i="110"/>
  <c r="H22" i="110" l="1"/>
  <c r="G22" i="110"/>
  <c r="H27" i="115"/>
  <c r="J18" i="110"/>
  <c r="J12" i="110"/>
  <c r="J7" i="110"/>
  <c r="J17" i="110"/>
  <c r="J11" i="110"/>
  <c r="J16" i="110"/>
  <c r="J21" i="110"/>
  <c r="J15" i="110"/>
  <c r="J3" i="110"/>
  <c r="J8" i="110"/>
  <c r="J27" i="110"/>
  <c r="H27" i="110"/>
  <c r="K27" i="110" l="1"/>
  <c r="L11" i="110"/>
  <c r="M11" i="110"/>
  <c r="K11" i="110"/>
  <c r="L15" i="110"/>
  <c r="M15" i="110"/>
  <c r="K15" i="110"/>
  <c r="M17" i="110"/>
  <c r="K17" i="110"/>
  <c r="L17" i="110"/>
  <c r="M18" i="110"/>
  <c r="K18" i="110"/>
  <c r="L18" i="110"/>
  <c r="M21" i="110"/>
  <c r="K21" i="110"/>
  <c r="L21" i="110"/>
  <c r="K16" i="110"/>
  <c r="L16" i="110"/>
  <c r="M16" i="110"/>
  <c r="L7" i="110"/>
  <c r="M7" i="110"/>
  <c r="K7" i="110"/>
  <c r="K8" i="110"/>
  <c r="L8" i="110"/>
  <c r="M8" i="110"/>
  <c r="L3" i="110"/>
  <c r="M3" i="110"/>
  <c r="K3" i="110"/>
  <c r="K12" i="110"/>
  <c r="L12" i="110"/>
  <c r="M12" i="110"/>
  <c r="J14" i="110"/>
  <c r="J10" i="110"/>
  <c r="J6" i="110"/>
  <c r="J20" i="110"/>
  <c r="J2" i="110"/>
  <c r="J13" i="110"/>
  <c r="J9" i="110"/>
  <c r="J5" i="110"/>
  <c r="J19" i="110"/>
  <c r="J4" i="110"/>
  <c r="J22" i="110" l="1"/>
  <c r="L19" i="110"/>
  <c r="M19" i="110"/>
  <c r="K19" i="110"/>
  <c r="M9" i="110"/>
  <c r="K9" i="110"/>
  <c r="L9" i="110"/>
  <c r="L14" i="110"/>
  <c r="M14" i="110"/>
  <c r="K14" i="110"/>
  <c r="K4" i="110"/>
  <c r="L4" i="110"/>
  <c r="M4" i="110"/>
  <c r="L20" i="110"/>
  <c r="M20" i="110"/>
  <c r="K20" i="110"/>
  <c r="L6" i="110"/>
  <c r="M6" i="110"/>
  <c r="K6" i="110"/>
  <c r="M13" i="110"/>
  <c r="K13" i="110"/>
  <c r="L13" i="110"/>
  <c r="M5" i="110"/>
  <c r="K5" i="110"/>
  <c r="L5" i="110"/>
  <c r="L10" i="110"/>
  <c r="M10" i="110"/>
  <c r="K10" i="110"/>
  <c r="O4" i="115" l="1"/>
  <c r="O2" i="110" l="1"/>
  <c r="P2" i="110" s="1"/>
  <c r="Q2" i="110" s="1"/>
  <c r="K2" i="110" l="1"/>
  <c r="K22" i="110" s="1"/>
  <c r="L2" i="110"/>
  <c r="L22" i="110" s="1"/>
  <c r="M2" i="110"/>
  <c r="P4" i="115"/>
  <c r="H23" i="110"/>
  <c r="I24" i="110" s="1"/>
</calcChain>
</file>

<file path=xl/sharedStrings.xml><?xml version="1.0" encoding="utf-8"?>
<sst xmlns="http://schemas.openxmlformats.org/spreadsheetml/2006/main" count="36" uniqueCount="17">
  <si>
    <t>Sr. No.</t>
  </si>
  <si>
    <t>Floor No.</t>
  </si>
  <si>
    <t>Total</t>
  </si>
  <si>
    <t xml:space="preserve">  Flat No.</t>
  </si>
  <si>
    <t>2BHK</t>
  </si>
  <si>
    <t>Comp.</t>
  </si>
  <si>
    <t xml:space="preserve">Total Area in 
Sq. Ft. 
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</si>
  <si>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</si>
  <si>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</si>
  <si>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</si>
  <si>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</si>
  <si>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</si>
  <si>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 xml:space="preserve">As per Plan Balcony  Area in 
Sq. Ft. 
</t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</si>
  <si>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</si>
  <si>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</si>
  <si>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3BHK</t>
  </si>
  <si>
    <t>Stilt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</si>
</sst>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5" formatCode="_(* #,##0.00_);_(* \(#,##0.00\);_(* &quot;-&quot;??_);_(@_)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b/>
      <sz val="8"/>
      <color theme="1"/>
      <name val="Arial Narrow"/>
      <family val="2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65">
    <xf numFmtId="0" fontId="0" fillId="0" borderId="0" xfId="0"/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164" fontId="1" fillId="0" borderId="0" xfId="3" applyFont="1"/>
    <xf numFmtId="164" fontId="1" fillId="0" borderId="0" xfId="0" applyNumberFormat="1" applyFont="1"/>
    <xf numFmtId="0" fontId="0" fillId="2" borderId="8" xfId="0" applyFill="1" applyBorder="1"/>
    <xf numFmtId="0" fontId="0" fillId="2" borderId="9" xfId="0" applyFill="1" applyBorder="1"/>
    <xf numFmtId="0" fontId="2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1" fontId="4" fillId="0" borderId="6" xfId="2" applyNumberFormat="1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4" borderId="0" xfId="0" applyFont="1" applyFill="1"/>
    <xf numFmtId="0" fontId="0" fillId="0" borderId="0" xfId="0" applyFont="1"/>
    <xf numFmtId="0" fontId="0" fillId="0" borderId="0" xfId="0" applyFont="1" applyFill="1"/>
    <xf numFmtId="0" fontId="8" fillId="0" borderId="0" xfId="0" applyFont="1"/>
    <xf numFmtId="164" fontId="8" fillId="0" borderId="0" xfId="0" applyNumberFormat="1" applyFont="1"/>
    <xf numFmtId="164" fontId="0" fillId="0" borderId="0" xfId="0" applyNumberFormat="1" applyFont="1"/>
    <xf numFmtId="0" fontId="5" fillId="0" borderId="1" xfId="0" applyFont="1" applyFill="1" applyBorder="1" applyAlignment="1">
      <alignment horizontal="center" vertical="center" wrapText="1"/>
    </xf>
    <xf numFmtId="1" fontId="7" fillId="0" borderId="6" xfId="0" applyNumberFormat="1" applyFont="1" applyFill="1" applyBorder="1" applyAlignment="1">
      <alignment horizontal="center"/>
    </xf>
    <xf numFmtId="1" fontId="6" fillId="0" borderId="6" xfId="0" applyNumberFormat="1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left" vertical="top" wrapText="1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0" borderId="1" xfId="2" applyNumberFormat="1" applyFont="1" applyFill="1" applyBorder="1" applyAlignment="1">
      <alignment horizontal="center" vertical="top" wrapText="1"/>
    </xf>
    <xf numFmtId="164" fontId="0" fillId="0" borderId="0" xfId="3" applyFont="1" applyFill="1"/>
    <xf numFmtId="1" fontId="0" fillId="0" borderId="0" xfId="0" applyNumberFormat="1" applyFont="1" applyFill="1"/>
    <xf numFmtId="0" fontId="0" fillId="0" borderId="0" xfId="0" applyFill="1"/>
    <xf numFmtId="0" fontId="8" fillId="0" borderId="0" xfId="0" applyFont="1" applyFill="1"/>
    <xf numFmtId="1" fontId="6" fillId="0" borderId="11" xfId="0" applyNumberFormat="1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vertical="center" wrapText="1"/>
    </xf>
    <xf numFmtId="1" fontId="0" fillId="0" borderId="0" xfId="0" applyNumberFormat="1" applyFont="1" applyFill="1" applyAlignment="1"/>
    <xf numFmtId="0" fontId="0" fillId="0" borderId="0" xfId="0" applyFont="1" applyFill="1" applyAlignment="1"/>
    <xf numFmtId="1" fontId="0" fillId="0" borderId="1" xfId="0" applyNumberFormat="1" applyFont="1" applyFill="1" applyBorder="1" applyAlignment="1">
      <alignment horizontal="center"/>
    </xf>
    <xf numFmtId="1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64" fontId="6" fillId="0" borderId="1" xfId="3" applyFont="1" applyFill="1" applyBorder="1" applyAlignment="1">
      <alignment vertical="center" wrapText="1"/>
    </xf>
    <xf numFmtId="164" fontId="7" fillId="0" borderId="6" xfId="3" applyFont="1" applyFill="1" applyBorder="1" applyAlignment="1">
      <alignment vertical="center" wrapText="1"/>
    </xf>
    <xf numFmtId="164" fontId="0" fillId="0" borderId="0" xfId="3" applyFont="1" applyFill="1" applyAlignment="1"/>
    <xf numFmtId="0" fontId="0" fillId="0" borderId="0" xfId="0" applyAlignment="1"/>
    <xf numFmtId="1" fontId="0" fillId="0" borderId="0" xfId="0" applyNumberFormat="1" applyAlignment="1"/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3</xdr:row>
      <xdr:rowOff>17318</xdr:rowOff>
    </xdr:from>
    <xdr:to>
      <xdr:col>15</xdr:col>
      <xdr:colOff>250812</xdr:colOff>
      <xdr:row>24</xdr:row>
      <xdr:rowOff>180452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75409"/>
          <a:ext cx="9342857" cy="41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326257</xdr:colOff>
      <xdr:row>11</xdr:row>
      <xdr:rowOff>124238</xdr:rowOff>
    </xdr:from>
    <xdr:to>
      <xdr:col>7</xdr:col>
      <xdr:colOff>1419669</xdr:colOff>
      <xdr:row>25</xdr:row>
      <xdr:rowOff>149086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9170" y="2219738"/>
          <a:ext cx="4770890" cy="26918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0</xdr:row>
      <xdr:rowOff>38100</xdr:rowOff>
    </xdr:from>
    <xdr:to>
      <xdr:col>9</xdr:col>
      <xdr:colOff>466725</xdr:colOff>
      <xdr:row>19</xdr:row>
      <xdr:rowOff>123825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8100"/>
          <a:ext cx="5734050" cy="37052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152400</xdr:rowOff>
    </xdr:from>
    <xdr:to>
      <xdr:col>9</xdr:col>
      <xdr:colOff>323850</xdr:colOff>
      <xdr:row>20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2400"/>
          <a:ext cx="5695950" cy="3676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95250</xdr:rowOff>
    </xdr:from>
    <xdr:to>
      <xdr:col>9</xdr:col>
      <xdr:colOff>476250</xdr:colOff>
      <xdr:row>20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50"/>
          <a:ext cx="5734050" cy="37623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152400</xdr:rowOff>
    </xdr:from>
    <xdr:to>
      <xdr:col>9</xdr:col>
      <xdr:colOff>371475</xdr:colOff>
      <xdr:row>20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5734050" cy="37623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tabSelected="1" topLeftCell="C16" zoomScale="115" zoomScaleNormal="115" workbookViewId="0">
      <selection activeCell="I30" sqref="I30"/>
    </sheetView>
  </sheetViews>
  <sheetFormatPr defaultRowHeight="15"/>
  <cols>
    <col min="1" max="1" width="4.7109375" style="21" customWidth="1"/>
    <col min="2" max="2" width="6.85546875" style="22" customWidth="1"/>
    <col min="3" max="3" width="8.140625" style="22" customWidth="1"/>
    <col min="4" max="4" width="11.7109375" style="22" customWidth="1"/>
    <col min="5" max="5" width="11.28515625" style="53" customWidth="1"/>
    <col min="6" max="6" width="6.85546875" style="57" customWidth="1"/>
    <col min="7" max="7" width="11.85546875" style="39" customWidth="1"/>
    <col min="8" max="8" width="9.140625" style="46" customWidth="1"/>
    <col min="9" max="9" width="16.28515625" style="23" customWidth="1"/>
    <col min="10" max="10" width="16.28515625" style="43" customWidth="1"/>
    <col min="11" max="11" width="13.85546875" style="43" customWidth="1"/>
    <col min="12" max="12" width="14.85546875" style="43" customWidth="1"/>
    <col min="13" max="13" width="6.7109375" style="23" customWidth="1"/>
    <col min="14" max="14" width="9.140625" style="1"/>
    <col min="15" max="15" width="15.140625" style="1" bestFit="1" customWidth="1"/>
    <col min="16" max="16" width="15.28515625" style="1" customWidth="1"/>
    <col min="17" max="17" width="10.85546875" style="1" customWidth="1"/>
    <col min="18" max="16384" width="9.140625" style="1"/>
  </cols>
  <sheetData>
    <row r="1" spans="1:17" ht="49.5" customHeight="1">
      <c r="A1" s="13" t="s">
        <v>0</v>
      </c>
      <c r="B1" s="14" t="s">
        <v>3</v>
      </c>
      <c r="C1" s="14" t="s">
        <v>1</v>
      </c>
      <c r="D1" s="14" t="s">
        <v>5</v>
      </c>
      <c r="E1" s="55" t="s">
        <v>7</v>
      </c>
      <c r="F1" s="55" t="s">
        <v>12</v>
      </c>
      <c r="G1" s="18" t="s">
        <v>6</v>
      </c>
      <c r="H1" s="27" t="s">
        <v>14</v>
      </c>
      <c r="I1" s="27" t="s">
        <v>13</v>
      </c>
      <c r="J1" s="41" t="s">
        <v>8</v>
      </c>
      <c r="K1" s="41" t="s">
        <v>9</v>
      </c>
      <c r="L1" s="41" t="s">
        <v>10</v>
      </c>
      <c r="M1" s="27" t="s">
        <v>11</v>
      </c>
    </row>
    <row r="2" spans="1:17">
      <c r="A2" s="15">
        <v>1</v>
      </c>
      <c r="B2" s="20">
        <v>101</v>
      </c>
      <c r="C2" s="16" t="s">
        <v>16</v>
      </c>
      <c r="D2" s="19" t="s">
        <v>4</v>
      </c>
      <c r="E2" s="52">
        <v>453</v>
      </c>
      <c r="F2" s="56">
        <v>113</v>
      </c>
      <c r="G2" s="40">
        <f>E2+F2</f>
        <v>566</v>
      </c>
      <c r="H2" s="44">
        <f>G2*1.1</f>
        <v>622.6</v>
      </c>
      <c r="I2" s="31">
        <v>6400</v>
      </c>
      <c r="J2" s="47">
        <f>I2*G2</f>
        <v>3622400</v>
      </c>
      <c r="K2" s="47">
        <f t="shared" ref="K2:K21" si="0">J2*0.95</f>
        <v>3441280</v>
      </c>
      <c r="L2" s="47">
        <f t="shared" ref="L2:L21" si="1">J2*0.8</f>
        <v>2897920</v>
      </c>
      <c r="M2" s="32">
        <f t="shared" ref="M2:M21" si="2">MROUND((J2*0.025/12),500)</f>
        <v>7500</v>
      </c>
      <c r="O2" s="2">
        <f>G4*1.35</f>
        <v>764.1</v>
      </c>
      <c r="P2" s="3">
        <f>O2*6600</f>
        <v>5043060</v>
      </c>
      <c r="Q2" s="3">
        <f>P2/G4</f>
        <v>8910</v>
      </c>
    </row>
    <row r="3" spans="1:17">
      <c r="A3" s="15">
        <v>2</v>
      </c>
      <c r="B3" s="20">
        <v>102</v>
      </c>
      <c r="C3" s="16" t="s">
        <v>16</v>
      </c>
      <c r="D3" s="19" t="s">
        <v>4</v>
      </c>
      <c r="E3" s="19">
        <v>448</v>
      </c>
      <c r="F3" s="19">
        <v>116</v>
      </c>
      <c r="G3" s="40">
        <f t="shared" ref="G3:G21" si="3">E3+F3</f>
        <v>564</v>
      </c>
      <c r="H3" s="44">
        <f t="shared" ref="H3:H21" si="4">G3*1.1</f>
        <v>620.40000000000009</v>
      </c>
      <c r="I3" s="31">
        <v>6400</v>
      </c>
      <c r="J3" s="47">
        <f t="shared" ref="J3:J21" si="5">I3*G3</f>
        <v>3609600</v>
      </c>
      <c r="K3" s="47">
        <f t="shared" si="0"/>
        <v>3429120</v>
      </c>
      <c r="L3" s="47">
        <f t="shared" si="1"/>
        <v>2887680</v>
      </c>
      <c r="M3" s="32">
        <f t="shared" si="2"/>
        <v>7500</v>
      </c>
      <c r="O3" s="3"/>
      <c r="P3" s="3"/>
    </row>
    <row r="4" spans="1:17">
      <c r="A4" s="15">
        <v>3</v>
      </c>
      <c r="B4" s="20">
        <v>103</v>
      </c>
      <c r="C4" s="16">
        <v>1</v>
      </c>
      <c r="D4" s="19" t="s">
        <v>4</v>
      </c>
      <c r="E4" s="52">
        <v>453</v>
      </c>
      <c r="F4" s="56">
        <v>113</v>
      </c>
      <c r="G4" s="40">
        <f t="shared" si="3"/>
        <v>566</v>
      </c>
      <c r="H4" s="44">
        <f t="shared" si="4"/>
        <v>622.6</v>
      </c>
      <c r="I4" s="31">
        <v>6400</v>
      </c>
      <c r="J4" s="47">
        <f t="shared" si="5"/>
        <v>3622400</v>
      </c>
      <c r="K4" s="47">
        <f t="shared" si="0"/>
        <v>3441280</v>
      </c>
      <c r="L4" s="47">
        <f t="shared" si="1"/>
        <v>2897920</v>
      </c>
      <c r="M4" s="32">
        <f t="shared" si="2"/>
        <v>7500</v>
      </c>
      <c r="O4" s="3"/>
      <c r="P4" s="3"/>
    </row>
    <row r="5" spans="1:17">
      <c r="A5" s="15">
        <v>4</v>
      </c>
      <c r="B5" s="20">
        <v>104</v>
      </c>
      <c r="C5" s="16">
        <v>1</v>
      </c>
      <c r="D5" s="19" t="s">
        <v>4</v>
      </c>
      <c r="E5" s="19">
        <v>448</v>
      </c>
      <c r="F5" s="19">
        <v>116</v>
      </c>
      <c r="G5" s="40">
        <f t="shared" si="3"/>
        <v>564</v>
      </c>
      <c r="H5" s="44">
        <f t="shared" si="4"/>
        <v>620.40000000000009</v>
      </c>
      <c r="I5" s="31">
        <v>6400</v>
      </c>
      <c r="J5" s="47">
        <f t="shared" si="5"/>
        <v>3609600</v>
      </c>
      <c r="K5" s="47">
        <f t="shared" si="0"/>
        <v>3429120</v>
      </c>
      <c r="L5" s="47">
        <f t="shared" si="1"/>
        <v>2887680</v>
      </c>
      <c r="M5" s="32">
        <f t="shared" si="2"/>
        <v>7500</v>
      </c>
      <c r="O5" s="3"/>
      <c r="P5" s="3"/>
    </row>
    <row r="6" spans="1:17">
      <c r="A6" s="15">
        <v>5</v>
      </c>
      <c r="B6" s="20">
        <v>105</v>
      </c>
      <c r="C6" s="16">
        <v>1</v>
      </c>
      <c r="D6" s="19" t="s">
        <v>15</v>
      </c>
      <c r="E6" s="19">
        <v>726</v>
      </c>
      <c r="F6" s="19">
        <v>134</v>
      </c>
      <c r="G6" s="40">
        <f t="shared" si="3"/>
        <v>860</v>
      </c>
      <c r="H6" s="44">
        <f t="shared" si="4"/>
        <v>946.00000000000011</v>
      </c>
      <c r="I6" s="31">
        <v>6400</v>
      </c>
      <c r="J6" s="47">
        <f t="shared" si="5"/>
        <v>5504000</v>
      </c>
      <c r="K6" s="47">
        <f t="shared" si="0"/>
        <v>5228800</v>
      </c>
      <c r="L6" s="47">
        <f t="shared" si="1"/>
        <v>4403200</v>
      </c>
      <c r="M6" s="32">
        <f t="shared" si="2"/>
        <v>11500</v>
      </c>
      <c r="O6" s="3"/>
      <c r="P6" s="3"/>
    </row>
    <row r="7" spans="1:17">
      <c r="A7" s="15">
        <v>6</v>
      </c>
      <c r="B7" s="20">
        <v>201</v>
      </c>
      <c r="C7" s="16">
        <v>2</v>
      </c>
      <c r="D7" s="19" t="s">
        <v>4</v>
      </c>
      <c r="E7" s="52">
        <v>453</v>
      </c>
      <c r="F7" s="56">
        <v>113</v>
      </c>
      <c r="G7" s="40">
        <f t="shared" si="3"/>
        <v>566</v>
      </c>
      <c r="H7" s="44">
        <f t="shared" si="4"/>
        <v>622.6</v>
      </c>
      <c r="I7" s="31">
        <v>6400</v>
      </c>
      <c r="J7" s="47">
        <f t="shared" si="5"/>
        <v>3622400</v>
      </c>
      <c r="K7" s="47">
        <f t="shared" si="0"/>
        <v>3441280</v>
      </c>
      <c r="L7" s="47">
        <f t="shared" si="1"/>
        <v>2897920</v>
      </c>
      <c r="M7" s="32">
        <f t="shared" si="2"/>
        <v>7500</v>
      </c>
      <c r="O7" s="3"/>
      <c r="P7" s="3"/>
    </row>
    <row r="8" spans="1:17">
      <c r="A8" s="15">
        <v>7</v>
      </c>
      <c r="B8" s="20">
        <v>202</v>
      </c>
      <c r="C8" s="16">
        <v>2</v>
      </c>
      <c r="D8" s="19" t="s">
        <v>4</v>
      </c>
      <c r="E8" s="19">
        <v>448</v>
      </c>
      <c r="F8" s="19">
        <v>116</v>
      </c>
      <c r="G8" s="40">
        <f t="shared" si="3"/>
        <v>564</v>
      </c>
      <c r="H8" s="44">
        <f t="shared" si="4"/>
        <v>620.40000000000009</v>
      </c>
      <c r="I8" s="31">
        <v>6400</v>
      </c>
      <c r="J8" s="47">
        <f t="shared" si="5"/>
        <v>3609600</v>
      </c>
      <c r="K8" s="47">
        <f t="shared" si="0"/>
        <v>3429120</v>
      </c>
      <c r="L8" s="47">
        <f t="shared" si="1"/>
        <v>2887680</v>
      </c>
      <c r="M8" s="32">
        <f t="shared" si="2"/>
        <v>7500</v>
      </c>
      <c r="O8" s="3"/>
      <c r="P8" s="3"/>
    </row>
    <row r="9" spans="1:17">
      <c r="A9" s="15">
        <v>8</v>
      </c>
      <c r="B9" s="20">
        <v>203</v>
      </c>
      <c r="C9" s="16">
        <v>2</v>
      </c>
      <c r="D9" s="19" t="s">
        <v>15</v>
      </c>
      <c r="E9" s="19">
        <v>726</v>
      </c>
      <c r="F9" s="19">
        <v>134</v>
      </c>
      <c r="G9" s="40">
        <f t="shared" si="3"/>
        <v>860</v>
      </c>
      <c r="H9" s="44">
        <f t="shared" si="4"/>
        <v>946.00000000000011</v>
      </c>
      <c r="I9" s="31">
        <v>6400</v>
      </c>
      <c r="J9" s="47">
        <f t="shared" si="5"/>
        <v>5504000</v>
      </c>
      <c r="K9" s="47">
        <f t="shared" si="0"/>
        <v>5228800</v>
      </c>
      <c r="L9" s="47">
        <f t="shared" si="1"/>
        <v>4403200</v>
      </c>
      <c r="M9" s="32">
        <f t="shared" si="2"/>
        <v>11500</v>
      </c>
      <c r="O9" s="3"/>
      <c r="P9" s="3"/>
    </row>
    <row r="10" spans="1:17">
      <c r="A10" s="15">
        <v>9</v>
      </c>
      <c r="B10" s="20">
        <v>301</v>
      </c>
      <c r="C10" s="16">
        <v>3</v>
      </c>
      <c r="D10" s="19" t="s">
        <v>4</v>
      </c>
      <c r="E10" s="52">
        <v>453</v>
      </c>
      <c r="F10" s="56">
        <v>113</v>
      </c>
      <c r="G10" s="40">
        <f t="shared" si="3"/>
        <v>566</v>
      </c>
      <c r="H10" s="44">
        <f t="shared" si="4"/>
        <v>622.6</v>
      </c>
      <c r="I10" s="31">
        <v>6400</v>
      </c>
      <c r="J10" s="47">
        <f t="shared" si="5"/>
        <v>3622400</v>
      </c>
      <c r="K10" s="47">
        <f t="shared" si="0"/>
        <v>3441280</v>
      </c>
      <c r="L10" s="47">
        <f t="shared" si="1"/>
        <v>2897920</v>
      </c>
      <c r="M10" s="32">
        <f t="shared" si="2"/>
        <v>7500</v>
      </c>
      <c r="O10" s="3"/>
      <c r="P10" s="3"/>
    </row>
    <row r="11" spans="1:17">
      <c r="A11" s="15">
        <v>10</v>
      </c>
      <c r="B11" s="20">
        <v>302</v>
      </c>
      <c r="C11" s="16">
        <v>3</v>
      </c>
      <c r="D11" s="19" t="s">
        <v>4</v>
      </c>
      <c r="E11" s="19">
        <v>448</v>
      </c>
      <c r="F11" s="19">
        <v>116</v>
      </c>
      <c r="G11" s="40">
        <f t="shared" si="3"/>
        <v>564</v>
      </c>
      <c r="H11" s="44">
        <f t="shared" si="4"/>
        <v>620.40000000000009</v>
      </c>
      <c r="I11" s="31">
        <v>6400</v>
      </c>
      <c r="J11" s="47">
        <f t="shared" si="5"/>
        <v>3609600</v>
      </c>
      <c r="K11" s="47">
        <f t="shared" si="0"/>
        <v>3429120</v>
      </c>
      <c r="L11" s="47">
        <f t="shared" si="1"/>
        <v>2887680</v>
      </c>
      <c r="M11" s="32">
        <f t="shared" si="2"/>
        <v>7500</v>
      </c>
      <c r="O11" s="3"/>
      <c r="P11" s="3"/>
    </row>
    <row r="12" spans="1:17">
      <c r="A12" s="15">
        <v>11</v>
      </c>
      <c r="B12" s="20">
        <v>303</v>
      </c>
      <c r="C12" s="16">
        <v>3</v>
      </c>
      <c r="D12" s="19" t="s">
        <v>15</v>
      </c>
      <c r="E12" s="19">
        <v>726</v>
      </c>
      <c r="F12" s="19">
        <v>134</v>
      </c>
      <c r="G12" s="40">
        <f t="shared" si="3"/>
        <v>860</v>
      </c>
      <c r="H12" s="44">
        <f t="shared" si="4"/>
        <v>946.00000000000011</v>
      </c>
      <c r="I12" s="31">
        <v>6400</v>
      </c>
      <c r="J12" s="47">
        <f t="shared" si="5"/>
        <v>5504000</v>
      </c>
      <c r="K12" s="47">
        <f t="shared" si="0"/>
        <v>5228800</v>
      </c>
      <c r="L12" s="47">
        <f t="shared" si="1"/>
        <v>4403200</v>
      </c>
      <c r="M12" s="32">
        <f t="shared" si="2"/>
        <v>11500</v>
      </c>
      <c r="O12" s="3"/>
      <c r="P12" s="3"/>
    </row>
    <row r="13" spans="1:17">
      <c r="A13" s="15">
        <v>12</v>
      </c>
      <c r="B13" s="20">
        <v>401</v>
      </c>
      <c r="C13" s="16">
        <v>4</v>
      </c>
      <c r="D13" s="19" t="s">
        <v>4</v>
      </c>
      <c r="E13" s="52">
        <v>453</v>
      </c>
      <c r="F13" s="56">
        <v>113</v>
      </c>
      <c r="G13" s="40">
        <f t="shared" si="3"/>
        <v>566</v>
      </c>
      <c r="H13" s="44">
        <f t="shared" si="4"/>
        <v>622.6</v>
      </c>
      <c r="I13" s="31">
        <v>6400</v>
      </c>
      <c r="J13" s="47">
        <f t="shared" si="5"/>
        <v>3622400</v>
      </c>
      <c r="K13" s="47">
        <f t="shared" si="0"/>
        <v>3441280</v>
      </c>
      <c r="L13" s="47">
        <f t="shared" si="1"/>
        <v>2897920</v>
      </c>
      <c r="M13" s="32">
        <f t="shared" si="2"/>
        <v>7500</v>
      </c>
      <c r="O13" s="3"/>
      <c r="P13" s="3"/>
    </row>
    <row r="14" spans="1:17">
      <c r="A14" s="15">
        <v>13</v>
      </c>
      <c r="B14" s="20">
        <v>402</v>
      </c>
      <c r="C14" s="16">
        <v>4</v>
      </c>
      <c r="D14" s="19" t="s">
        <v>4</v>
      </c>
      <c r="E14" s="19">
        <v>448</v>
      </c>
      <c r="F14" s="19">
        <v>116</v>
      </c>
      <c r="G14" s="40">
        <f t="shared" si="3"/>
        <v>564</v>
      </c>
      <c r="H14" s="44">
        <f t="shared" si="4"/>
        <v>620.40000000000009</v>
      </c>
      <c r="I14" s="31">
        <v>6400</v>
      </c>
      <c r="J14" s="47">
        <f t="shared" si="5"/>
        <v>3609600</v>
      </c>
      <c r="K14" s="47">
        <f t="shared" si="0"/>
        <v>3429120</v>
      </c>
      <c r="L14" s="47">
        <f t="shared" si="1"/>
        <v>2887680</v>
      </c>
      <c r="M14" s="32">
        <f t="shared" si="2"/>
        <v>7500</v>
      </c>
      <c r="O14" s="3"/>
      <c r="P14" s="3"/>
    </row>
    <row r="15" spans="1:17">
      <c r="A15" s="15">
        <v>14</v>
      </c>
      <c r="B15" s="20">
        <v>403</v>
      </c>
      <c r="C15" s="16">
        <v>4</v>
      </c>
      <c r="D15" s="19" t="s">
        <v>15</v>
      </c>
      <c r="E15" s="19">
        <v>726</v>
      </c>
      <c r="F15" s="19">
        <v>134</v>
      </c>
      <c r="G15" s="40">
        <f t="shared" si="3"/>
        <v>860</v>
      </c>
      <c r="H15" s="44">
        <f>G15*1.1</f>
        <v>946.00000000000011</v>
      </c>
      <c r="I15" s="31">
        <v>6400</v>
      </c>
      <c r="J15" s="47">
        <f t="shared" si="5"/>
        <v>5504000</v>
      </c>
      <c r="K15" s="47">
        <f t="shared" si="0"/>
        <v>5228800</v>
      </c>
      <c r="L15" s="47">
        <f t="shared" si="1"/>
        <v>4403200</v>
      </c>
      <c r="M15" s="32">
        <f t="shared" si="2"/>
        <v>11500</v>
      </c>
      <c r="O15" s="6"/>
    </row>
    <row r="16" spans="1:17">
      <c r="A16" s="15">
        <v>15</v>
      </c>
      <c r="B16" s="20">
        <v>501</v>
      </c>
      <c r="C16" s="16">
        <v>5</v>
      </c>
      <c r="D16" s="19" t="s">
        <v>4</v>
      </c>
      <c r="E16" s="52">
        <v>453</v>
      </c>
      <c r="F16" s="56">
        <v>113</v>
      </c>
      <c r="G16" s="40">
        <f t="shared" si="3"/>
        <v>566</v>
      </c>
      <c r="H16" s="44">
        <f t="shared" si="4"/>
        <v>622.6</v>
      </c>
      <c r="I16" s="31">
        <v>6400</v>
      </c>
      <c r="J16" s="47">
        <f t="shared" si="5"/>
        <v>3622400</v>
      </c>
      <c r="K16" s="47">
        <f t="shared" si="0"/>
        <v>3441280</v>
      </c>
      <c r="L16" s="47">
        <f t="shared" si="1"/>
        <v>2897920</v>
      </c>
      <c r="M16" s="32">
        <f t="shared" si="2"/>
        <v>7500</v>
      </c>
      <c r="O16" s="7"/>
    </row>
    <row r="17" spans="1:13">
      <c r="A17" s="15">
        <v>16</v>
      </c>
      <c r="B17" s="20">
        <v>502</v>
      </c>
      <c r="C17" s="16">
        <v>5</v>
      </c>
      <c r="D17" s="19" t="s">
        <v>4</v>
      </c>
      <c r="E17" s="19">
        <v>448</v>
      </c>
      <c r="F17" s="19">
        <v>116</v>
      </c>
      <c r="G17" s="40">
        <f t="shared" si="3"/>
        <v>564</v>
      </c>
      <c r="H17" s="44">
        <f t="shared" si="4"/>
        <v>620.40000000000009</v>
      </c>
      <c r="I17" s="31">
        <v>6400</v>
      </c>
      <c r="J17" s="47">
        <f t="shared" si="5"/>
        <v>3609600</v>
      </c>
      <c r="K17" s="47">
        <f t="shared" si="0"/>
        <v>3429120</v>
      </c>
      <c r="L17" s="47">
        <f t="shared" si="1"/>
        <v>2887680</v>
      </c>
      <c r="M17" s="32">
        <f t="shared" si="2"/>
        <v>7500</v>
      </c>
    </row>
    <row r="18" spans="1:13">
      <c r="A18" s="15">
        <v>17</v>
      </c>
      <c r="B18" s="20">
        <v>503</v>
      </c>
      <c r="C18" s="16">
        <v>5</v>
      </c>
      <c r="D18" s="19" t="s">
        <v>15</v>
      </c>
      <c r="E18" s="19">
        <v>726</v>
      </c>
      <c r="F18" s="19">
        <v>134</v>
      </c>
      <c r="G18" s="40">
        <f t="shared" si="3"/>
        <v>860</v>
      </c>
      <c r="H18" s="44">
        <f t="shared" si="4"/>
        <v>946.00000000000011</v>
      </c>
      <c r="I18" s="31">
        <v>6400</v>
      </c>
      <c r="J18" s="47">
        <f t="shared" si="5"/>
        <v>5504000</v>
      </c>
      <c r="K18" s="47">
        <f t="shared" si="0"/>
        <v>5228800</v>
      </c>
      <c r="L18" s="47">
        <f t="shared" si="1"/>
        <v>4403200</v>
      </c>
      <c r="M18" s="32">
        <f t="shared" si="2"/>
        <v>11500</v>
      </c>
    </row>
    <row r="19" spans="1:13">
      <c r="A19" s="15">
        <v>18</v>
      </c>
      <c r="B19" s="20">
        <v>601</v>
      </c>
      <c r="C19" s="16">
        <v>6</v>
      </c>
      <c r="D19" s="19" t="s">
        <v>4</v>
      </c>
      <c r="E19" s="52">
        <v>453</v>
      </c>
      <c r="F19" s="56">
        <v>113</v>
      </c>
      <c r="G19" s="40">
        <f t="shared" si="3"/>
        <v>566</v>
      </c>
      <c r="H19" s="44">
        <f t="shared" si="4"/>
        <v>622.6</v>
      </c>
      <c r="I19" s="31">
        <v>6400</v>
      </c>
      <c r="J19" s="47">
        <f t="shared" si="5"/>
        <v>3622400</v>
      </c>
      <c r="K19" s="47">
        <f t="shared" si="0"/>
        <v>3441280</v>
      </c>
      <c r="L19" s="47">
        <f t="shared" si="1"/>
        <v>2897920</v>
      </c>
      <c r="M19" s="32">
        <f t="shared" si="2"/>
        <v>7500</v>
      </c>
    </row>
    <row r="20" spans="1:13">
      <c r="A20" s="15">
        <v>19</v>
      </c>
      <c r="B20" s="20">
        <v>602</v>
      </c>
      <c r="C20" s="16">
        <v>6</v>
      </c>
      <c r="D20" s="19" t="s">
        <v>4</v>
      </c>
      <c r="E20" s="19">
        <v>448</v>
      </c>
      <c r="F20" s="19">
        <v>116</v>
      </c>
      <c r="G20" s="40">
        <f t="shared" si="3"/>
        <v>564</v>
      </c>
      <c r="H20" s="44">
        <f t="shared" si="4"/>
        <v>620.40000000000009</v>
      </c>
      <c r="I20" s="31">
        <v>6400</v>
      </c>
      <c r="J20" s="47">
        <f t="shared" si="5"/>
        <v>3609600</v>
      </c>
      <c r="K20" s="47">
        <f t="shared" si="0"/>
        <v>3429120</v>
      </c>
      <c r="L20" s="47">
        <f t="shared" si="1"/>
        <v>2887680</v>
      </c>
      <c r="M20" s="32">
        <f t="shared" si="2"/>
        <v>7500</v>
      </c>
    </row>
    <row r="21" spans="1:13">
      <c r="A21" s="15">
        <v>20</v>
      </c>
      <c r="B21" s="20">
        <v>603</v>
      </c>
      <c r="C21" s="16">
        <v>6</v>
      </c>
      <c r="D21" s="19" t="s">
        <v>15</v>
      </c>
      <c r="E21" s="19">
        <v>726</v>
      </c>
      <c r="F21" s="19">
        <v>134</v>
      </c>
      <c r="G21" s="40">
        <f t="shared" si="3"/>
        <v>860</v>
      </c>
      <c r="H21" s="44">
        <f t="shared" si="4"/>
        <v>946.00000000000011</v>
      </c>
      <c r="I21" s="31">
        <v>6400</v>
      </c>
      <c r="J21" s="47">
        <f t="shared" si="5"/>
        <v>5504000</v>
      </c>
      <c r="K21" s="47">
        <f t="shared" si="0"/>
        <v>5228800</v>
      </c>
      <c r="L21" s="47">
        <f t="shared" si="1"/>
        <v>4403200</v>
      </c>
      <c r="M21" s="32">
        <f t="shared" si="2"/>
        <v>11500</v>
      </c>
    </row>
    <row r="22" spans="1:13" ht="16.5">
      <c r="A22" s="60" t="s">
        <v>2</v>
      </c>
      <c r="B22" s="61"/>
      <c r="C22" s="61"/>
      <c r="D22" s="62"/>
      <c r="E22" s="28">
        <f>SUM(E2:E21)</f>
        <v>10663</v>
      </c>
      <c r="F22" s="28">
        <f>SUM(F2:F21)</f>
        <v>2407</v>
      </c>
      <c r="G22" s="28">
        <f>SUM(G2:G21)</f>
        <v>13070</v>
      </c>
      <c r="H22" s="28">
        <f>SUM(H2:H21)</f>
        <v>14377</v>
      </c>
      <c r="I22" s="29"/>
      <c r="J22" s="48">
        <f>SUM(J2:J21)</f>
        <v>83648000</v>
      </c>
      <c r="K22" s="48">
        <f>SUM(K2:K21)</f>
        <v>79465600</v>
      </c>
      <c r="L22" s="48">
        <f>SUM(L2:L21)</f>
        <v>66918400</v>
      </c>
      <c r="M22" s="17"/>
    </row>
    <row r="23" spans="1:13">
      <c r="H23" s="37">
        <f>H22*2300</f>
        <v>33067100</v>
      </c>
      <c r="J23" s="49"/>
    </row>
    <row r="24" spans="1:13">
      <c r="G24" s="63"/>
      <c r="H24" s="64"/>
      <c r="I24" s="34">
        <f>H23*0.14</f>
        <v>4629394</v>
      </c>
      <c r="J24" s="49"/>
    </row>
    <row r="27" spans="1:13">
      <c r="G27" s="58">
        <v>42.07</v>
      </c>
      <c r="H27" s="45">
        <f t="shared" ref="H27:H29" si="6">G27*10.764</f>
        <v>452.84147999999999</v>
      </c>
      <c r="I27" s="46">
        <v>10.5</v>
      </c>
      <c r="J27" s="45">
        <f>I27*10.764</f>
        <v>113.02199999999999</v>
      </c>
      <c r="K27" s="45">
        <f>H27+J27</f>
        <v>565.86347999999998</v>
      </c>
    </row>
    <row r="28" spans="1:13">
      <c r="G28" s="46">
        <v>41.6</v>
      </c>
      <c r="H28" s="45">
        <f t="shared" si="6"/>
        <v>447.7824</v>
      </c>
      <c r="I28" s="59">
        <v>10.74</v>
      </c>
      <c r="J28" s="45">
        <f>I28*10.764</f>
        <v>115.60535999999999</v>
      </c>
      <c r="K28" s="45">
        <f>H28+J28</f>
        <v>563.38775999999996</v>
      </c>
      <c r="L28" s="50"/>
      <c r="M28" s="1"/>
    </row>
    <row r="29" spans="1:13">
      <c r="G29" s="46">
        <v>67.430000000000007</v>
      </c>
      <c r="H29" s="45">
        <f t="shared" si="6"/>
        <v>725.81652000000008</v>
      </c>
      <c r="I29" s="59">
        <v>12.42</v>
      </c>
      <c r="J29" s="45">
        <f>I29*10.764</f>
        <v>133.68887999999998</v>
      </c>
      <c r="K29" s="45">
        <f>H29+J29</f>
        <v>859.50540000000001</v>
      </c>
      <c r="L29" s="50"/>
      <c r="M29" s="1"/>
    </row>
    <row r="30" spans="1:13">
      <c r="G30" s="46"/>
      <c r="H30" s="45"/>
      <c r="I30" s="59"/>
      <c r="J30" s="45"/>
      <c r="K30" s="45"/>
      <c r="L30" s="50"/>
      <c r="M30" s="1"/>
    </row>
    <row r="31" spans="1:13">
      <c r="E31" s="54"/>
      <c r="G31" s="46"/>
      <c r="H31" s="45"/>
      <c r="I31" s="59"/>
      <c r="J31" s="45"/>
      <c r="K31" s="45"/>
      <c r="L31" s="51"/>
      <c r="M31" s="1"/>
    </row>
    <row r="32" spans="1:13">
      <c r="G32" s="46"/>
      <c r="H32" s="45"/>
      <c r="I32" s="59"/>
      <c r="J32" s="45"/>
      <c r="K32" s="45"/>
      <c r="L32" s="51"/>
      <c r="M32" s="1"/>
    </row>
    <row r="33" spans="7:13">
      <c r="G33" s="46"/>
      <c r="H33" s="45"/>
      <c r="I33" s="59"/>
      <c r="J33" s="45"/>
      <c r="K33" s="45"/>
      <c r="L33" s="50"/>
      <c r="M33" s="1"/>
    </row>
    <row r="34" spans="7:13">
      <c r="G34" s="46"/>
      <c r="H34" s="45"/>
      <c r="I34" s="59"/>
      <c r="J34" s="45"/>
      <c r="K34" s="45"/>
      <c r="L34" s="50"/>
      <c r="M34" s="1"/>
    </row>
    <row r="35" spans="7:13">
      <c r="G35" s="46"/>
      <c r="I35" s="1"/>
      <c r="J35" s="50"/>
      <c r="K35" s="50"/>
      <c r="L35" s="50"/>
      <c r="M35" s="1"/>
    </row>
    <row r="36" spans="7:13">
      <c r="G36" s="46"/>
      <c r="H36" s="45"/>
      <c r="J36" s="42"/>
    </row>
    <row r="37" spans="7:13">
      <c r="G37" s="46"/>
      <c r="H37" s="45"/>
      <c r="J37" s="42"/>
    </row>
    <row r="38" spans="7:13">
      <c r="G38" s="46"/>
      <c r="H38" s="45"/>
      <c r="J38" s="42"/>
    </row>
    <row r="46" spans="7:13">
      <c r="G46" s="38"/>
    </row>
    <row r="47" spans="7:13">
      <c r="G47" s="38"/>
    </row>
  </sheetData>
  <mergeCells count="2">
    <mergeCell ref="A22:D22"/>
    <mergeCell ref="G24:H2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0" sqref="O10"/>
    </sheetView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0" sqref="M10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AA95"/>
  <sheetViews>
    <sheetView topLeftCell="A4" zoomScale="85" zoomScaleNormal="85" workbookViewId="0">
      <selection activeCell="F27" sqref="F27"/>
    </sheetView>
  </sheetViews>
  <sheetFormatPr defaultRowHeight="15"/>
  <sheetData>
    <row r="1" spans="21:27" ht="19.5" customHeight="1"/>
    <row r="2" spans="21:27" ht="17.25" customHeight="1"/>
    <row r="15" spans="21:27" ht="13.5" customHeight="1" thickBot="1"/>
    <row r="16" spans="21:27" ht="15.75" thickBot="1">
      <c r="U16" s="10"/>
      <c r="V16" s="10"/>
      <c r="W16" s="10"/>
      <c r="X16" s="2"/>
      <c r="Y16" s="10"/>
      <c r="Z16" s="30"/>
      <c r="AA16" s="2"/>
    </row>
    <row r="17" spans="21:27" ht="15.75" thickBot="1">
      <c r="U17" s="12"/>
      <c r="V17" s="12"/>
      <c r="W17" s="12"/>
      <c r="X17" s="2"/>
      <c r="Y17" s="12"/>
      <c r="Z17" s="30"/>
      <c r="AA17" s="2"/>
    </row>
    <row r="18" spans="21:27" s="1" customFormat="1"/>
    <row r="19" spans="21:27" s="1" customFormat="1"/>
    <row r="20" spans="21:27" s="1" customFormat="1"/>
    <row r="21" spans="21:27" s="1" customFormat="1"/>
    <row r="22" spans="21:27" s="1" customFormat="1"/>
    <row r="23" spans="21:27" s="1" customFormat="1"/>
    <row r="24" spans="21:27" s="1" customFormat="1"/>
    <row r="25" spans="21:27" s="1" customFormat="1"/>
    <row r="26" spans="21:27" s="1" customFormat="1"/>
    <row r="27" spans="21:27" s="1" customFormat="1"/>
    <row r="28" spans="21:27" s="1" customFormat="1"/>
    <row r="29" spans="21:27" s="1" customFormat="1"/>
    <row r="30" spans="21:27" s="1" customFormat="1"/>
    <row r="31" spans="21:27" s="1" customFormat="1"/>
    <row r="32" spans="21:27" s="1" customFormat="1" ht="15.75" thickBot="1"/>
    <row r="33" spans="16:19" s="1" customFormat="1">
      <c r="P33" s="8"/>
      <c r="Q33" s="8"/>
      <c r="R33" s="8"/>
      <c r="S33" s="9"/>
    </row>
    <row r="34" spans="16:19" s="1" customFormat="1" ht="15.75" thickBot="1">
      <c r="P34" s="4"/>
      <c r="Q34" s="4"/>
      <c r="R34" s="4"/>
      <c r="S34" s="5"/>
    </row>
    <row r="35" spans="16:19" s="1" customFormat="1" ht="15.75" thickBot="1">
      <c r="P35" s="4"/>
      <c r="Q35" s="4"/>
      <c r="R35" s="4"/>
      <c r="S35" s="5"/>
    </row>
    <row r="36" spans="16:19" s="1" customFormat="1"/>
    <row r="37" spans="16:19" s="1" customFormat="1"/>
    <row r="38" spans="16:19" s="1" customFormat="1"/>
    <row r="95" ht="21.75" customHeight="1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7"/>
  <sheetViews>
    <sheetView topLeftCell="D18" zoomScale="175" zoomScaleNormal="175" workbookViewId="0">
      <selection activeCell="F29" sqref="F29"/>
    </sheetView>
  </sheetViews>
  <sheetFormatPr defaultRowHeight="15"/>
  <cols>
    <col min="5" max="7" width="9.140625" style="1"/>
    <col min="8" max="8" width="21.85546875" style="1" customWidth="1"/>
    <col min="9" max="9" width="9.140625" style="1"/>
    <col min="10" max="10" width="14.28515625" bestFit="1" customWidth="1"/>
    <col min="14" max="15" width="14.28515625" bestFit="1" customWidth="1"/>
  </cols>
  <sheetData>
    <row r="3" spans="2:16">
      <c r="C3" s="1"/>
      <c r="J3" s="1"/>
      <c r="K3" s="1"/>
      <c r="L3" s="1"/>
    </row>
    <row r="4" spans="2:16">
      <c r="B4" s="22"/>
      <c r="C4" s="22"/>
      <c r="D4" s="22"/>
      <c r="E4" s="22"/>
      <c r="F4" s="22"/>
      <c r="G4" s="22"/>
      <c r="H4" s="22"/>
      <c r="I4" s="22"/>
      <c r="J4" s="11"/>
      <c r="K4" s="26"/>
      <c r="L4" s="22"/>
      <c r="M4" s="24"/>
      <c r="N4" s="25"/>
      <c r="O4" s="25">
        <f>M4+N4+J4</f>
        <v>0</v>
      </c>
      <c r="P4" s="3" t="e">
        <f>O4/G4</f>
        <v>#DIV/0!</v>
      </c>
    </row>
    <row r="5" spans="2:16">
      <c r="B5" s="22"/>
      <c r="C5" s="22"/>
      <c r="D5" s="22"/>
      <c r="E5" s="22"/>
      <c r="F5" s="22"/>
      <c r="G5" s="22"/>
      <c r="H5" s="22"/>
      <c r="I5" s="22"/>
      <c r="J5" s="11"/>
      <c r="K5" s="26"/>
      <c r="L5" s="22"/>
      <c r="M5" s="24"/>
      <c r="N5" s="25"/>
      <c r="O5" s="24"/>
    </row>
    <row r="6" spans="2:16">
      <c r="B6" s="22"/>
      <c r="C6" s="22"/>
      <c r="D6" s="22"/>
      <c r="E6" s="22"/>
      <c r="F6" s="22"/>
      <c r="G6" s="22"/>
      <c r="H6" s="22"/>
      <c r="I6" s="22"/>
      <c r="J6" s="11"/>
      <c r="K6" s="26"/>
      <c r="L6" s="26"/>
      <c r="M6" s="24"/>
      <c r="N6" s="24"/>
      <c r="O6" s="24"/>
    </row>
    <row r="7" spans="2:16">
      <c r="B7" s="22"/>
      <c r="C7" s="22"/>
      <c r="D7" s="22"/>
      <c r="E7" s="22"/>
      <c r="F7" s="22"/>
      <c r="G7" s="22"/>
      <c r="H7" s="22"/>
      <c r="I7" s="22"/>
      <c r="J7" s="11"/>
      <c r="K7" s="26"/>
    </row>
    <row r="8" spans="2:16">
      <c r="B8" s="22"/>
      <c r="C8" s="22"/>
      <c r="D8" s="22"/>
      <c r="E8" s="22"/>
      <c r="F8" s="22"/>
      <c r="G8" s="22"/>
      <c r="H8" s="22"/>
      <c r="I8" s="22"/>
      <c r="J8" s="11"/>
      <c r="K8" s="26"/>
      <c r="L8" s="22"/>
    </row>
    <row r="9" spans="2:16">
      <c r="B9" s="22"/>
      <c r="C9" s="22"/>
      <c r="D9" s="22"/>
      <c r="E9" s="22"/>
      <c r="F9" s="22"/>
      <c r="G9" s="22"/>
      <c r="H9" s="22"/>
      <c r="I9" s="22"/>
      <c r="J9" s="11"/>
      <c r="K9" s="26"/>
      <c r="L9" s="26"/>
    </row>
    <row r="10" spans="2:16">
      <c r="B10" s="22"/>
      <c r="D10" s="24"/>
      <c r="E10" s="24"/>
      <c r="F10" s="24"/>
      <c r="G10" s="24"/>
      <c r="H10" s="24"/>
      <c r="I10" s="22"/>
      <c r="J10" s="11"/>
      <c r="K10" s="25"/>
      <c r="L10" s="26"/>
    </row>
    <row r="11" spans="2:16">
      <c r="B11" s="22"/>
      <c r="D11" s="24"/>
      <c r="E11" s="24"/>
      <c r="F11" s="24"/>
      <c r="G11" s="24"/>
      <c r="H11" s="24"/>
      <c r="I11" s="22"/>
      <c r="J11" s="11"/>
      <c r="K11" s="25"/>
      <c r="L11" s="26"/>
    </row>
    <row r="12" spans="2:16">
      <c r="B12" s="22"/>
      <c r="D12" s="24"/>
      <c r="E12" s="24"/>
      <c r="F12" s="24"/>
      <c r="G12" s="24"/>
      <c r="J12" s="11"/>
      <c r="K12" s="25"/>
      <c r="L12" s="26"/>
    </row>
    <row r="13" spans="2:16">
      <c r="B13" s="22"/>
      <c r="D13" s="24"/>
      <c r="E13" s="24"/>
      <c r="F13" s="24"/>
      <c r="G13" s="24"/>
      <c r="H13" s="24"/>
      <c r="I13" s="22"/>
      <c r="J13" s="11"/>
      <c r="K13" s="25"/>
      <c r="L13" s="26"/>
    </row>
    <row r="14" spans="2:16">
      <c r="B14" s="23"/>
      <c r="C14" s="35"/>
      <c r="D14" s="36"/>
      <c r="E14" s="36"/>
      <c r="F14" s="36"/>
      <c r="G14" s="36"/>
      <c r="H14" s="36"/>
      <c r="I14" s="23"/>
      <c r="J14" s="33"/>
      <c r="K14" s="25"/>
      <c r="L14" s="26"/>
    </row>
    <row r="15" spans="2:16">
      <c r="D15" s="24"/>
      <c r="E15" s="24"/>
      <c r="F15" s="24"/>
      <c r="G15" s="24"/>
      <c r="H15" s="24"/>
      <c r="I15" s="22"/>
      <c r="K15" s="25"/>
      <c r="L15" s="26"/>
    </row>
    <row r="16" spans="2:16">
      <c r="D16" s="24"/>
      <c r="E16" s="24"/>
      <c r="F16" s="24"/>
      <c r="G16" s="24"/>
      <c r="H16" s="24"/>
      <c r="I16" s="22"/>
      <c r="K16" s="25"/>
      <c r="L16" s="26"/>
    </row>
    <row r="17" spans="4:12">
      <c r="D17" s="24"/>
      <c r="E17" s="24"/>
      <c r="F17" s="24"/>
      <c r="G17" s="24"/>
      <c r="H17" s="24"/>
      <c r="I17" s="22"/>
      <c r="K17" s="25"/>
      <c r="L17" s="26"/>
    </row>
    <row r="18" spans="4:12">
      <c r="D18" s="24"/>
      <c r="E18" s="24"/>
      <c r="F18" s="24"/>
      <c r="G18" s="24"/>
      <c r="H18" s="24"/>
      <c r="I18" s="22"/>
      <c r="K18" s="25"/>
      <c r="L18" s="26"/>
    </row>
    <row r="19" spans="4:12">
      <c r="D19" s="2"/>
      <c r="I19" s="22"/>
      <c r="L19" s="26"/>
    </row>
    <row r="20" spans="4:12">
      <c r="I20" s="22"/>
    </row>
    <row r="21" spans="4:12">
      <c r="I21" s="22"/>
    </row>
    <row r="22" spans="4:12">
      <c r="I22" s="22"/>
    </row>
    <row r="23" spans="4:12">
      <c r="I23" s="22"/>
    </row>
    <row r="27" spans="4:12">
      <c r="F27" s="1">
        <v>24650</v>
      </c>
      <c r="G27" s="1">
        <v>566</v>
      </c>
      <c r="H27" s="1">
        <f>F27*G27</f>
        <v>13951900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2" sqref="C12"/>
    </sheetView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0" sqref="O10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9" sqref="L9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9" sqref="M9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8" sqref="I18"/>
    </sheetView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0" sqref="M10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VANDANA GAURI</vt:lpstr>
      <vt:lpstr>RERA</vt:lpstr>
      <vt:lpstr>IGR</vt:lpstr>
      <vt:lpstr>Sheet1</vt:lpstr>
      <vt:lpstr>Sheet2</vt:lpstr>
      <vt:lpstr>Sheet3</vt:lpstr>
      <vt:lpstr>Sheet4</vt:lpstr>
      <vt:lpstr>Listing1</vt:lpstr>
      <vt:lpstr>Listing2</vt:lpstr>
      <vt:lpstr>Listing3</vt:lpstr>
      <vt:lpstr>Listing4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2024-10-18T08:17:40Z</dcterms:modified>
</cp:coreProperties>
</file>