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BOM\Seawoods\Pallavi Dattatray Joshi\"/>
    </mc:Choice>
  </mc:AlternateContent>
  <xr:revisionPtr revIDLastSave="0" documentId="13_ncr:1_{B0C30489-F84F-41A6-B310-C9B687ECE69B}" xr6:coauthVersionLast="45" xr6:coauthVersionMax="47" xr10:uidLastSave="{00000000-0000-0000-0000-000000000000}"/>
  <bookViews>
    <workbookView xWindow="-120" yWindow="-120" windowWidth="29040" windowHeight="15720" tabRatio="932" activeTab="7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5" i="25" l="1"/>
  <c r="C4" i="25"/>
  <c r="C3" i="25"/>
  <c r="Q2" i="4"/>
  <c r="B2" i="4" s="1"/>
  <c r="C2" i="4" s="1"/>
  <c r="Q3" i="4"/>
  <c r="B3" i="4" s="1"/>
  <c r="C3" i="4" s="1"/>
  <c r="D3" i="4" s="1"/>
  <c r="Q4" i="4"/>
  <c r="Q5" i="4"/>
  <c r="P6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0" i="23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<sst xmlns="http://schemas.openxmlformats.org/spreadsheetml/2006/main" count="130" uniqueCount="88">
  <si>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</si>
  <si>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</si>
  <si>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</si>
  <si>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</si>
  <si>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</si>
  <si>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</si>
  <si>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</si>
  <si>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</si>
  <si>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</si>
  <si>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</si>
  <si>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</si>
  <si>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</si>
  <si>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</si>
  <si>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</si>
  <si>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</si>
  <si>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</si>
  <si>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</si>
  <si>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</si>
  <si>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</si>
  <si>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</si>
  <si>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</si>
  <si>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</si>
  <si>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</si>
  <si>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</si>
  <si>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</si>
  <si>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</si>
  <si>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</si>
  <si>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</si>
  <si>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</si>
  <si>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</si>
  <si>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</si>
  <si>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</si>
  <si>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</si>
  <si>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</si>
  <si>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</si>
  <si>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</si>
  <si>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</si>
  <si>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</si>
  <si>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</si>
  <si>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</si>
  <si>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</si>
  <si>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</si>
  <si>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</si>
  <si>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</si>
  <si>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</si>
  <si>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</si>
  <si>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</si>
  <si>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</si>
  <si>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</si>
  <si>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</si>
  <si>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</si>
  <si>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</si>
  <si>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</si>
  <si>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</si>
  <si>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</si>
  <si>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</si>
  <si>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</si>
  <si>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</si>
  <si>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</si>
  <si>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</si>
  <si>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</si>
  <si>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</si>
  <si>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</si>
  <si>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</si>
  <si>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</si>
  <si>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</si>
  <si>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</si>
  <si>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</si>
  <si>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</si>
  <si>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</si>
  <si>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</si>
  <si>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</si>
  <si>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</si>
  <si>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</si>
  <si>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</si>
  <si>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</si>
  <si>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</si>
  <si>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</si>
  <si>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</si>
  <si>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</si>
  <si>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</si>
  <si>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</si>
  <si>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</si>
  <si>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</si>
  <si>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 xml:space="preserve"> </t>
  </si>
  <si>
    <t>11.10.2024</t>
  </si>
  <si>
    <t>IGR-14.09.23</t>
  </si>
  <si>
    <t>IGR-25.04.23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</si>
</sst>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0" fillId="0" borderId="8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AEE5DC7-00BC-4E37-9292-25F641E053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16A0E06-982D-4A7A-9837-C86ED7A6EF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306034</xdr:colOff>
      <xdr:row>46</xdr:row>
      <xdr:rowOff>163171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41AD8FB-DA5B-420A-A638-94B82D3EC6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0434" cy="892617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10718</xdr:colOff>
      <xdr:row>49</xdr:row>
      <xdr:rowOff>134598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F41756F-7855-4DE7-864D-EF6EB3AF6E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545118" cy="89452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77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83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78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79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80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81</v>
      </c>
      <c r="C8" s="52">
        <f>C7*D13%</f>
        <v>250453.39799999999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82</v>
      </c>
      <c r="C9" s="57">
        <f>C6+C8</f>
        <v>279853.39799999999</v>
      </c>
      <c r="D9" s="58" t="s">
        <v>62</v>
      </c>
      <c r="E9" s="59">
        <f>C9/10.764</f>
        <v>25999.015050167225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f>Calculation!D8</f>
        <v>2002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22</v>
      </c>
      <c r="D13" s="65">
        <f>D12-C13</f>
        <v>78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R84"/>
  <sheetViews>
    <sheetView workbookViewId="0">
      <selection activeCell="G27" sqref="G27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18" x14ac:dyDescent="0.25">
      <c r="A1" s="11"/>
      <c r="B1" s="12"/>
      <c r="C1" s="13"/>
      <c r="D1" s="14"/>
    </row>
    <row r="2" spans="1:18" x14ac:dyDescent="0.25">
      <c r="A2" s="15"/>
      <c r="D2" s="17"/>
    </row>
    <row r="3" spans="1:18" x14ac:dyDescent="0.25">
      <c r="A3" s="15" t="s">
        <v>13</v>
      </c>
      <c r="B3" s="18"/>
      <c r="C3" s="19">
        <v>15500</v>
      </c>
      <c r="D3" s="22" t="s">
        <v>76</v>
      </c>
      <c r="E3" s="6" t="s">
        <v>72</v>
      </c>
    </row>
    <row r="4" spans="1:18" ht="30" x14ac:dyDescent="0.25">
      <c r="A4" s="21" t="s">
        <v>14</v>
      </c>
      <c r="B4" s="18"/>
      <c r="C4" s="19">
        <v>2000</v>
      </c>
      <c r="D4" s="22"/>
    </row>
    <row r="5" spans="1:18" x14ac:dyDescent="0.25">
      <c r="A5" s="15" t="s">
        <v>15</v>
      </c>
      <c r="B5" s="18"/>
      <c r="C5" s="19">
        <f>C3-C4</f>
        <v>13500</v>
      </c>
      <c r="D5" s="22"/>
    </row>
    <row r="6" spans="1:18" x14ac:dyDescent="0.25">
      <c r="A6" s="15" t="s">
        <v>16</v>
      </c>
      <c r="B6" s="18"/>
      <c r="C6" s="19">
        <f>C4</f>
        <v>2000</v>
      </c>
      <c r="D6" s="22"/>
    </row>
    <row r="7" spans="1:18" x14ac:dyDescent="0.25">
      <c r="A7" s="15" t="s">
        <v>17</v>
      </c>
      <c r="B7" s="23"/>
      <c r="C7" s="24">
        <f>D7-D8</f>
        <v>22</v>
      </c>
      <c r="D7" s="24">
        <v>2024</v>
      </c>
    </row>
    <row r="8" spans="1:18" x14ac:dyDescent="0.25">
      <c r="A8" s="15" t="s">
        <v>18</v>
      </c>
      <c r="B8" s="23"/>
      <c r="C8" s="24">
        <f>C9-C7</f>
        <v>38</v>
      </c>
      <c r="D8" s="24">
        <v>2002</v>
      </c>
    </row>
    <row r="9" spans="1:18" x14ac:dyDescent="0.25">
      <c r="A9" s="15" t="s">
        <v>19</v>
      </c>
      <c r="B9" s="23"/>
      <c r="C9" s="24">
        <v>60</v>
      </c>
      <c r="D9" s="24"/>
      <c r="R9" t="s">
        <v>84</v>
      </c>
    </row>
    <row r="10" spans="1:18" ht="30" x14ac:dyDescent="0.25">
      <c r="A10" s="21" t="s">
        <v>20</v>
      </c>
      <c r="B10" s="23"/>
      <c r="C10" s="24">
        <f>90*C7/C9</f>
        <v>33</v>
      </c>
      <c r="D10" s="24"/>
    </row>
    <row r="11" spans="1:18" x14ac:dyDescent="0.25">
      <c r="A11" s="15"/>
      <c r="B11" s="25"/>
      <c r="C11" s="26">
        <f>C10%</f>
        <v>0.33</v>
      </c>
      <c r="D11" s="26"/>
    </row>
    <row r="12" spans="1:18" x14ac:dyDescent="0.25">
      <c r="A12" s="15" t="s">
        <v>21</v>
      </c>
      <c r="B12" s="18"/>
      <c r="C12" s="19">
        <f>C6*C11</f>
        <v>660</v>
      </c>
      <c r="D12" s="22"/>
    </row>
    <row r="13" spans="1:18" x14ac:dyDescent="0.25">
      <c r="A13" s="15" t="s">
        <v>22</v>
      </c>
      <c r="B13" s="18"/>
      <c r="C13" s="19">
        <f>C6-C12</f>
        <v>1340</v>
      </c>
      <c r="D13" s="22"/>
    </row>
    <row r="14" spans="1:18" x14ac:dyDescent="0.25">
      <c r="A14" s="15" t="s">
        <v>15</v>
      </c>
      <c r="B14" s="18"/>
      <c r="C14" s="19">
        <f>C5</f>
        <v>13500</v>
      </c>
      <c r="D14" s="22"/>
    </row>
    <row r="15" spans="1:18" x14ac:dyDescent="0.25">
      <c r="B15" s="18"/>
      <c r="C15" s="19"/>
      <c r="D15" s="22"/>
    </row>
    <row r="16" spans="1:18" x14ac:dyDescent="0.25">
      <c r="A16" s="27" t="s">
        <v>23</v>
      </c>
      <c r="B16" s="28"/>
      <c r="C16" s="20">
        <f>C14+C13</f>
        <v>14840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ABUA</v>
      </c>
      <c r="B18" s="7"/>
      <c r="C18" s="29">
        <v>539</v>
      </c>
      <c r="D18" s="24"/>
    </row>
    <row r="19" spans="1:5" x14ac:dyDescent="0.25">
      <c r="A19" s="15" t="s">
        <v>74</v>
      </c>
      <c r="B19" s="6"/>
      <c r="C19" s="30">
        <f>C18*C16</f>
        <v>7998760</v>
      </c>
      <c r="D19" s="72"/>
      <c r="E19" s="65"/>
    </row>
    <row r="20" spans="1:5" x14ac:dyDescent="0.25">
      <c r="A20" s="15" t="s">
        <v>24</v>
      </c>
      <c r="C20" s="31">
        <f>C19*90%</f>
        <v>7198884</v>
      </c>
      <c r="D20" s="30"/>
      <c r="E20" s="65"/>
    </row>
    <row r="21" spans="1:5" x14ac:dyDescent="0.25">
      <c r="A21" s="15" t="s">
        <v>25</v>
      </c>
      <c r="C21" s="31">
        <f>C19*80%</f>
        <v>6399008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1078000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16664.083333333332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V9" sqref="V9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449.16666666666669</v>
      </c>
      <c r="C2" s="4">
        <f t="shared" ref="C2:C16" si="1">B2*1.2</f>
        <v>539</v>
      </c>
      <c r="D2" s="4">
        <f t="shared" ref="D2:D16" si="2">C2*1.2</f>
        <v>646.79999999999995</v>
      </c>
      <c r="E2" s="5">
        <f t="shared" ref="E2:E16" si="3">R2</f>
        <v>6500000</v>
      </c>
      <c r="F2" s="4">
        <f t="shared" ref="F2:F15" si="4">ROUND((E2/B2),0)</f>
        <v>14471</v>
      </c>
      <c r="G2" s="74">
        <f t="shared" ref="G2:G15" si="5">ROUND((E2/C2),0)</f>
        <v>12059</v>
      </c>
      <c r="H2" s="74">
        <f t="shared" ref="H2:H15" si="6">ROUND((E2/D2),0)</f>
        <v>10049</v>
      </c>
      <c r="I2" s="74">
        <f t="shared" ref="I2:I15" si="7">T2</f>
        <v>0</v>
      </c>
      <c r="J2" s="74">
        <f t="shared" ref="J2:J15" si="8">U2</f>
        <v>0</v>
      </c>
      <c r="K2" s="7"/>
      <c r="L2" s="7"/>
      <c r="M2" s="7"/>
      <c r="N2" s="7"/>
      <c r="O2" s="7">
        <v>0</v>
      </c>
      <c r="P2" s="7">
        <v>539</v>
      </c>
      <c r="Q2" s="7">
        <f t="shared" ref="Q2:Q10" si="9">P2/1.2</f>
        <v>449.16666666666669</v>
      </c>
      <c r="R2" s="75">
        <v>6500000</v>
      </c>
      <c r="S2" s="75" t="s">
        <v>86</v>
      </c>
    </row>
    <row r="3" spans="1:19" x14ac:dyDescent="0.25">
      <c r="A3" s="4">
        <v>2</v>
      </c>
      <c r="B3" s="4">
        <f t="shared" si="0"/>
        <v>449.16666666666669</v>
      </c>
      <c r="C3" s="4">
        <f t="shared" si="1"/>
        <v>539</v>
      </c>
      <c r="D3" s="4">
        <f t="shared" si="2"/>
        <v>646.79999999999995</v>
      </c>
      <c r="E3" s="5">
        <f t="shared" si="3"/>
        <v>7400000</v>
      </c>
      <c r="F3" s="4">
        <f t="shared" si="4"/>
        <v>16475</v>
      </c>
      <c r="G3" s="74">
        <f t="shared" si="5"/>
        <v>13729</v>
      </c>
      <c r="H3" s="74">
        <f t="shared" si="6"/>
        <v>11441</v>
      </c>
      <c r="I3" s="74">
        <f t="shared" si="7"/>
        <v>0</v>
      </c>
      <c r="J3" s="74">
        <f t="shared" si="8"/>
        <v>0</v>
      </c>
      <c r="K3" s="7"/>
      <c r="L3" s="7"/>
      <c r="M3" s="7"/>
      <c r="N3" s="7"/>
      <c r="O3" s="7">
        <v>0</v>
      </c>
      <c r="P3" s="7">
        <v>539</v>
      </c>
      <c r="Q3" s="7">
        <f t="shared" si="9"/>
        <v>449.16666666666669</v>
      </c>
      <c r="R3" s="75">
        <v>7400000</v>
      </c>
      <c r="S3" s="75" t="s">
        <v>87</v>
      </c>
    </row>
    <row r="4" spans="1:19" x14ac:dyDescent="0.25">
      <c r="A4" s="4">
        <v>3</v>
      </c>
      <c r="B4" s="4">
        <f t="shared" si="0"/>
        <v>500</v>
      </c>
      <c r="C4" s="4">
        <f t="shared" si="1"/>
        <v>600</v>
      </c>
      <c r="D4" s="4">
        <f t="shared" si="2"/>
        <v>720</v>
      </c>
      <c r="E4" s="5">
        <f t="shared" si="3"/>
        <v>10000000</v>
      </c>
      <c r="F4" s="4">
        <f t="shared" si="4"/>
        <v>20000</v>
      </c>
      <c r="G4" s="74">
        <f t="shared" si="5"/>
        <v>16667</v>
      </c>
      <c r="H4" s="74">
        <f t="shared" si="6"/>
        <v>13889</v>
      </c>
      <c r="I4" s="74">
        <f t="shared" si="7"/>
        <v>0</v>
      </c>
      <c r="J4" s="74">
        <f t="shared" si="8"/>
        <v>0</v>
      </c>
      <c r="K4" s="7"/>
      <c r="L4" s="7"/>
      <c r="M4" s="7"/>
      <c r="N4" s="7"/>
      <c r="O4" s="7">
        <v>0</v>
      </c>
      <c r="P4" s="7">
        <v>600</v>
      </c>
      <c r="Q4" s="7">
        <f t="shared" si="9"/>
        <v>500</v>
      </c>
      <c r="R4" s="75">
        <v>10000000</v>
      </c>
      <c r="S4" s="2"/>
    </row>
    <row r="5" spans="1:19" x14ac:dyDescent="0.25">
      <c r="A5" s="4">
        <v>4</v>
      </c>
      <c r="B5" s="4">
        <f t="shared" si="0"/>
        <v>583.33333333333337</v>
      </c>
      <c r="C5" s="4">
        <f t="shared" si="1"/>
        <v>700</v>
      </c>
      <c r="D5" s="4">
        <f t="shared" si="2"/>
        <v>840</v>
      </c>
      <c r="E5" s="5">
        <f t="shared" si="3"/>
        <v>10000000</v>
      </c>
      <c r="F5" s="4">
        <f t="shared" si="4"/>
        <v>17143</v>
      </c>
      <c r="G5" s="74">
        <f t="shared" si="5"/>
        <v>14286</v>
      </c>
      <c r="H5" s="74">
        <f t="shared" si="6"/>
        <v>11905</v>
      </c>
      <c r="I5" s="74">
        <f t="shared" si="7"/>
        <v>0</v>
      </c>
      <c r="J5" s="74">
        <f t="shared" si="8"/>
        <v>0</v>
      </c>
      <c r="K5" s="7"/>
      <c r="L5" s="7"/>
      <c r="M5" s="7"/>
      <c r="N5" s="7"/>
      <c r="O5" s="7">
        <v>0</v>
      </c>
      <c r="P5" s="7">
        <v>700</v>
      </c>
      <c r="Q5" s="7">
        <f t="shared" si="9"/>
        <v>583.33333333333337</v>
      </c>
      <c r="R5" s="75">
        <v>10000000</v>
      </c>
      <c r="S5" s="2"/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ref="P4:P10" si="10">O6/1.2</f>
        <v>0</v>
      </c>
      <c r="Q6">
        <f t="shared" si="9"/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10"/>
        <v>0</v>
      </c>
      <c r="Q7">
        <f t="shared" si="9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10"/>
        <v>0</v>
      </c>
      <c r="Q8">
        <f t="shared" si="9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10"/>
        <v>0</v>
      </c>
      <c r="Q9">
        <f t="shared" si="9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0"/>
        <v>0</v>
      </c>
      <c r="Q10">
        <f t="shared" si="9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69"/>
    </row>
    <row r="27" spans="1:19" s="10" customFormat="1" x14ac:dyDescent="0.25">
      <c r="F27" s="69"/>
    </row>
    <row r="28" spans="1:19" s="10" customFormat="1" x14ac:dyDescent="0.25">
      <c r="C28" s="67" t="s">
        <v>75</v>
      </c>
      <c r="D28" s="67" t="s">
        <v>85</v>
      </c>
      <c r="F28" s="52" t="s">
        <v>71</v>
      </c>
      <c r="G28" s="52">
        <v>434</v>
      </c>
    </row>
    <row r="29" spans="1:19" s="10" customFormat="1" x14ac:dyDescent="0.25">
      <c r="C29" s="67" t="s">
        <v>1</v>
      </c>
      <c r="D29" s="67">
        <v>7200000</v>
      </c>
      <c r="F29" s="52" t="s">
        <v>72</v>
      </c>
      <c r="G29" s="52">
        <v>539</v>
      </c>
      <c r="H29" s="10">
        <f>G29/G28</f>
        <v>1.2419354838709677</v>
      </c>
    </row>
    <row r="30" spans="1:19" s="10" customFormat="1" x14ac:dyDescent="0.25">
      <c r="F30" s="52" t="s">
        <v>73</v>
      </c>
      <c r="G30" s="52"/>
    </row>
    <row r="31" spans="1:19" s="10" customFormat="1" x14ac:dyDescent="0.25">
      <c r="C31" s="70"/>
      <c r="D31" s="70"/>
      <c r="F31" s="70" t="s">
        <v>74</v>
      </c>
      <c r="G31" s="70">
        <f>G29*G30</f>
        <v>0</v>
      </c>
      <c r="H31" s="10">
        <f>G31/D29</f>
        <v>0</v>
      </c>
    </row>
    <row r="32" spans="1:19" s="10" customFormat="1" x14ac:dyDescent="0.25">
      <c r="C32" s="70"/>
      <c r="D32" s="70"/>
      <c r="F32" s="70" t="s">
        <v>24</v>
      </c>
      <c r="G32" s="70">
        <f>G31*90%</f>
        <v>0</v>
      </c>
    </row>
    <row r="33" spans="3:7" s="10" customFormat="1" x14ac:dyDescent="0.25">
      <c r="C33" s="70"/>
      <c r="D33" s="70"/>
      <c r="F33" s="70" t="s">
        <v>25</v>
      </c>
      <c r="G33" s="70">
        <f>G31*80%</f>
        <v>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topLeftCell="A10"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7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abSelected="1"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25" zoomScaleNormal="100"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2024-10-23T05:59:09Z</dcterms:modified>
</cp:coreProperties>
</file>