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YOGESH SIDDHARTH MANCHEKAR - SBI\"/>
    </mc:Choice>
  </mc:AlternateContent>
  <xr:revisionPtr revIDLastSave="0" documentId="13_ncr:1_{B0A2B3CF-EC69-4107-BAFC-EFE35D5FF23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AA11" i="18" l="1"/>
  <c r="W16" i="14"/>
  <c r="X10" i="18" l="1"/>
  <c r="S11" i="15"/>
  <c r="T13" i="14"/>
  <c r="U9" i="13"/>
  <c r="I33" i="4"/>
  <c r="G33" i="4"/>
  <c r="G32" i="4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<sst xmlns="http://schemas.openxmlformats.org/spreadsheetml/2006/main" count="50" uniqueCount="44">
  <si>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</si>
  <si>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</si>
  <si>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</si>
  <si>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</si>
  <si>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</si>
  <si>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</si>
  <si>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</si>
  <si>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</si>
  <si>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</si>
  <si>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</si>
  <si>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</si>
  <si>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</si>
  <si>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</si>
  <si>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</si>
  <si>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</si>
  <si>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</si>
  <si>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</si>
  <si>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</si>
  <si>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</si>
  <si>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</si>
  <si>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</si>
  <si>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</si>
  <si>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</si>
  <si>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</si>
  <si>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</si>
  <si>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</si>
  <si>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</si>
  <si>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</si>
  <si>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</si>
  <si>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</si>
  <si>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</si>
  <si>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</si>
  <si>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</si>
  <si>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</si>
  <si>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</si>
  <si>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</si>
  <si>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</si>
  <si>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</si>
  <si>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</si>
  <si>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</si>
  <si>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Bhayandar )  -  YOGESH SIDDHARTH MANCHEKAR / PRIYA YOGESH MANCHEKAR</t>
  </si>
  <si>
    <t>Agree CA</t>
  </si>
  <si>
    <t>Encl Bal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</si>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</sst>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37</xdr:row>
      <xdr:rowOff>172394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C16E61-44D7-4671-886D-E7490EEC1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76369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315560</xdr:colOff>
      <xdr:row>31</xdr:row>
      <xdr:rowOff>48403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1C2767-A50E-4BD2-A284-C52C5C5D2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49960" cy="557290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258402</xdr:colOff>
      <xdr:row>37</xdr:row>
      <xdr:rowOff>29536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039D2D-372B-473D-A8B2-0F6E35250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792802" cy="6887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210770</xdr:colOff>
      <xdr:row>45</xdr:row>
      <xdr:rowOff>58195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8A0511-CD44-490E-A5DC-1DB10658F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45170" cy="7487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210770</xdr:colOff>
      <xdr:row>36</xdr:row>
      <xdr:rowOff>96194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A3F971-75D8-408D-87A7-0462A6F46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45170" cy="67636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36</xdr:row>
      <xdr:rowOff>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3FD09D-A57F-41A5-B1CD-3C9F1DCDB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6335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134560</xdr:colOff>
      <xdr:row>39</xdr:row>
      <xdr:rowOff>143746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694F20-A36E-479F-903C-899BDC30D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68960" cy="62397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32</xdr:row>
      <xdr:rowOff>115167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BA5398-CB3C-4C8D-9CFE-52ECD43F1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62111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115507</xdr:colOff>
      <xdr:row>33</xdr:row>
      <xdr:rowOff>143746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19CDE6-FE73-4C03-82A2-05131B48B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9907" cy="623974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401042</xdr:colOff>
      <xdr:row>47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A190F2-6799-42F2-9A13-617BF3287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06642" cy="88880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10547</xdr:colOff>
      <xdr:row>48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F9E6D2-DA8D-4709-9A12-3E70E75C2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325747" cy="8992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Y40" sqref="Y4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s="1" customFormat="1" ht="36" customHeight="1" x14ac:dyDescent="0.25">
      <c r="A2" s="48" t="s">
        <v>36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1" x14ac:dyDescent="0.25">
      <c r="A3" s="4">
        <f t="shared" ref="A3:A14" si="0">N3</f>
        <v>0</v>
      </c>
      <c r="B3" s="4">
        <f t="shared" ref="B3:B14" si="1">Q3</f>
        <v>520</v>
      </c>
      <c r="C3" s="4">
        <f>B3*1.2</f>
        <v>624</v>
      </c>
      <c r="D3" s="4">
        <f t="shared" ref="D3:D14" si="2">C3*1.2</f>
        <v>748.8</v>
      </c>
      <c r="E3" s="5">
        <f t="shared" ref="E3:E14" si="3">R3</f>
        <v>6000000</v>
      </c>
      <c r="F3" s="9">
        <f t="shared" ref="F3:F14" si="4">ROUND((E3/B3),0)</f>
        <v>11538</v>
      </c>
      <c r="G3" s="9">
        <f t="shared" ref="G3:G14" si="5">ROUND((E3/C3),0)</f>
        <v>9615</v>
      </c>
      <c r="H3" s="9">
        <f t="shared" ref="H3:H14" si="6">ROUND((E3/D3),0)</f>
        <v>8013</v>
      </c>
      <c r="I3" s="4" t="e">
        <f>#REF!</f>
        <v>#REF!</v>
      </c>
      <c r="J3" s="4">
        <f t="shared" ref="J3:J14" si="7">S3</f>
        <v>0</v>
      </c>
      <c r="O3">
        <v>0</v>
      </c>
      <c r="P3">
        <v>624</v>
      </c>
      <c r="Q3">
        <f t="shared" ref="P3:Q14" si="8">P3/1.2</f>
        <v>520</v>
      </c>
      <c r="R3" s="2">
        <v>6000000</v>
      </c>
    </row>
    <row r="4" spans="1:21" s="41" customFormat="1" x14ac:dyDescent="0.25">
      <c r="A4" s="42">
        <f t="shared" ref="A4:A9" si="9">N4</f>
        <v>0</v>
      </c>
      <c r="B4" s="42">
        <f t="shared" ref="B4:B9" si="10">Q4</f>
        <v>421</v>
      </c>
      <c r="C4" s="42">
        <f t="shared" ref="C4:C9" si="11">B4*1.2</f>
        <v>505.2</v>
      </c>
      <c r="D4" s="42">
        <f t="shared" ref="D4:D9" si="12">C4*1.2</f>
        <v>606.24</v>
      </c>
      <c r="E4" s="43">
        <f t="shared" ref="E4:E9" si="13">R4</f>
        <v>5701000</v>
      </c>
      <c r="F4" s="42">
        <f t="shared" ref="F4:F9" si="14">ROUND((E4/B4),0)</f>
        <v>13542</v>
      </c>
      <c r="G4" s="42">
        <f t="shared" ref="G4:G9" si="15">ROUND((E4/C4),0)</f>
        <v>11285</v>
      </c>
      <c r="H4" s="42">
        <f t="shared" ref="H4:H9" si="16">ROUND((E4/D4),0)</f>
        <v>9404</v>
      </c>
      <c r="I4" s="42" t="e">
        <f>#REF!</f>
        <v>#REF!</v>
      </c>
      <c r="J4" s="42">
        <f t="shared" ref="J4:J9" si="17">S4</f>
        <v>0</v>
      </c>
      <c r="O4" s="41">
        <v>0</v>
      </c>
      <c r="P4" s="41">
        <f t="shared" ref="P4:P9" si="18">O4/1.2</f>
        <v>0</v>
      </c>
      <c r="Q4" s="41">
        <v>421</v>
      </c>
      <c r="R4" s="44">
        <v>5701000</v>
      </c>
    </row>
    <row r="5" spans="1:21" x14ac:dyDescent="0.25">
      <c r="A5" s="4">
        <f t="shared" si="9"/>
        <v>0</v>
      </c>
      <c r="B5" s="4">
        <f t="shared" si="10"/>
        <v>585.83333333333337</v>
      </c>
      <c r="C5" s="4">
        <f t="shared" si="11"/>
        <v>703</v>
      </c>
      <c r="D5" s="4">
        <f t="shared" si="12"/>
        <v>843.6</v>
      </c>
      <c r="E5" s="5">
        <f t="shared" si="13"/>
        <v>6750000</v>
      </c>
      <c r="F5" s="9">
        <f t="shared" si="14"/>
        <v>11522</v>
      </c>
      <c r="G5" s="9">
        <f t="shared" si="15"/>
        <v>9602</v>
      </c>
      <c r="H5" s="9">
        <f t="shared" si="16"/>
        <v>8001</v>
      </c>
      <c r="I5" s="4" t="e">
        <f>#REF!</f>
        <v>#REF!</v>
      </c>
      <c r="J5" s="4">
        <f t="shared" si="17"/>
        <v>0</v>
      </c>
      <c r="O5">
        <v>0</v>
      </c>
      <c r="P5">
        <v>703</v>
      </c>
      <c r="Q5">
        <f t="shared" ref="Q5:Q9" si="19">P5/1.2</f>
        <v>585.83333333333337</v>
      </c>
      <c r="R5" s="2">
        <v>6750000</v>
      </c>
    </row>
    <row r="6" spans="1:21" x14ac:dyDescent="0.25">
      <c r="A6" s="4">
        <f t="shared" si="9"/>
        <v>0</v>
      </c>
      <c r="B6" s="4">
        <f t="shared" si="10"/>
        <v>589</v>
      </c>
      <c r="C6" s="4">
        <f t="shared" si="11"/>
        <v>706.8</v>
      </c>
      <c r="D6" s="4">
        <f t="shared" si="12"/>
        <v>848.16</v>
      </c>
      <c r="E6" s="5">
        <f t="shared" si="13"/>
        <v>7100000</v>
      </c>
      <c r="F6" s="9">
        <f t="shared" si="14"/>
        <v>12054</v>
      </c>
      <c r="G6" s="9">
        <f t="shared" si="15"/>
        <v>10045</v>
      </c>
      <c r="H6" s="9">
        <f t="shared" si="16"/>
        <v>8371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589</v>
      </c>
      <c r="R6" s="2">
        <v>7100000</v>
      </c>
    </row>
    <row r="7" spans="1:21" s="41" customFormat="1" x14ac:dyDescent="0.25">
      <c r="A7" s="42">
        <f t="shared" si="9"/>
        <v>0</v>
      </c>
      <c r="B7" s="42">
        <f t="shared" si="10"/>
        <v>382.5</v>
      </c>
      <c r="C7" s="42">
        <f t="shared" si="11"/>
        <v>459</v>
      </c>
      <c r="D7" s="42">
        <f t="shared" si="12"/>
        <v>550.79999999999995</v>
      </c>
      <c r="E7" s="43">
        <f t="shared" si="13"/>
        <v>5154300</v>
      </c>
      <c r="F7" s="42">
        <f t="shared" si="14"/>
        <v>13475</v>
      </c>
      <c r="G7" s="42">
        <f t="shared" si="15"/>
        <v>11229</v>
      </c>
      <c r="H7" s="42">
        <f t="shared" si="16"/>
        <v>9358</v>
      </c>
      <c r="I7" s="42" t="e">
        <f>#REF!</f>
        <v>#REF!</v>
      </c>
      <c r="J7" s="42">
        <f t="shared" si="17"/>
        <v>0</v>
      </c>
      <c r="O7" s="41">
        <v>0</v>
      </c>
      <c r="P7" s="41">
        <v>459</v>
      </c>
      <c r="Q7" s="41">
        <f t="shared" si="19"/>
        <v>382.5</v>
      </c>
      <c r="R7" s="44">
        <v>5154300</v>
      </c>
    </row>
    <row r="8" spans="1:21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1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  <c r="U12" s="41"/>
    </row>
    <row r="13" spans="1:21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1" ht="36.75" customHeight="1" x14ac:dyDescent="0.25">
      <c r="A15" s="48" t="s">
        <v>37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1:21" s="46" customFormat="1" x14ac:dyDescent="0.25">
      <c r="A16" s="9">
        <f t="shared" ref="A16:A28" si="32">N16</f>
        <v>0</v>
      </c>
      <c r="B16" s="9">
        <f t="shared" ref="B16:B28" si="33">Q16</f>
        <v>407</v>
      </c>
      <c r="C16" s="9">
        <f>B16*1.2</f>
        <v>488.4</v>
      </c>
      <c r="D16" s="9">
        <f t="shared" ref="D16:D28" si="34">C16*1.2</f>
        <v>586.07999999999993</v>
      </c>
      <c r="E16" s="45">
        <f t="shared" ref="E16:E28" si="35">R16</f>
        <v>7150000</v>
      </c>
      <c r="F16" s="9">
        <f t="shared" ref="F16:F28" si="36">ROUND((E16/B16),0)</f>
        <v>17568</v>
      </c>
      <c r="G16" s="9">
        <f t="shared" ref="G16:G28" si="37">ROUND((E16/C16),0)</f>
        <v>14640</v>
      </c>
      <c r="H16" s="9">
        <f t="shared" ref="H16:H28" si="38">ROUND((E16/D16),0)</f>
        <v>12200</v>
      </c>
      <c r="I16" s="9" t="e">
        <f>#REF!</f>
        <v>#REF!</v>
      </c>
      <c r="J16" s="9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407</v>
      </c>
      <c r="R16" s="47">
        <v>7150000</v>
      </c>
    </row>
    <row r="17" spans="1:24" x14ac:dyDescent="0.25">
      <c r="A17" s="4">
        <f t="shared" si="32"/>
        <v>0</v>
      </c>
      <c r="B17" s="4">
        <f t="shared" si="33"/>
        <v>583</v>
      </c>
      <c r="C17" s="4">
        <f t="shared" ref="C17:C28" si="41">B17*1.2</f>
        <v>699.6</v>
      </c>
      <c r="D17" s="4">
        <f t="shared" si="34"/>
        <v>839.52</v>
      </c>
      <c r="E17" s="5">
        <f t="shared" si="35"/>
        <v>9960000</v>
      </c>
      <c r="F17" s="9">
        <f t="shared" si="36"/>
        <v>17084</v>
      </c>
      <c r="G17" s="9">
        <f t="shared" si="37"/>
        <v>14237</v>
      </c>
      <c r="H17" s="9">
        <f t="shared" si="38"/>
        <v>11864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583</v>
      </c>
      <c r="R17" s="2">
        <v>9960000</v>
      </c>
    </row>
    <row r="18" spans="1:24" s="41" customFormat="1" x14ac:dyDescent="0.25">
      <c r="A18" s="42">
        <f t="shared" si="32"/>
        <v>0</v>
      </c>
      <c r="B18" s="42">
        <f t="shared" si="33"/>
        <v>672</v>
      </c>
      <c r="C18" s="42">
        <f t="shared" si="41"/>
        <v>806.4</v>
      </c>
      <c r="D18" s="42">
        <f t="shared" si="34"/>
        <v>967.68</v>
      </c>
      <c r="E18" s="43">
        <f t="shared" si="35"/>
        <v>12400000</v>
      </c>
      <c r="F18" s="42">
        <f t="shared" si="36"/>
        <v>18452</v>
      </c>
      <c r="G18" s="42">
        <f t="shared" si="37"/>
        <v>15377</v>
      </c>
      <c r="H18" s="42">
        <f t="shared" si="38"/>
        <v>12814</v>
      </c>
      <c r="I18" s="42" t="e">
        <f>#REF!</f>
        <v>#REF!</v>
      </c>
      <c r="J18" s="42">
        <f t="shared" si="39"/>
        <v>0</v>
      </c>
      <c r="O18" s="41">
        <v>0</v>
      </c>
      <c r="P18" s="41">
        <f t="shared" si="40"/>
        <v>0</v>
      </c>
      <c r="Q18" s="41">
        <v>672</v>
      </c>
      <c r="R18" s="44">
        <v>12400000</v>
      </c>
    </row>
    <row r="19" spans="1:24" s="41" customFormat="1" x14ac:dyDescent="0.25">
      <c r="A19" s="42">
        <f t="shared" si="32"/>
        <v>0</v>
      </c>
      <c r="B19" s="42">
        <f t="shared" si="33"/>
        <v>672</v>
      </c>
      <c r="C19" s="42">
        <f t="shared" si="41"/>
        <v>806.4</v>
      </c>
      <c r="D19" s="42">
        <f t="shared" si="34"/>
        <v>967.68</v>
      </c>
      <c r="E19" s="43">
        <f t="shared" si="35"/>
        <v>12400000</v>
      </c>
      <c r="F19" s="42">
        <f t="shared" si="36"/>
        <v>18452</v>
      </c>
      <c r="G19" s="42">
        <f t="shared" si="37"/>
        <v>15377</v>
      </c>
      <c r="H19" s="42">
        <f t="shared" si="38"/>
        <v>12814</v>
      </c>
      <c r="I19" s="42" t="e">
        <f>#REF!</f>
        <v>#REF!</v>
      </c>
      <c r="J19" s="42">
        <f t="shared" si="39"/>
        <v>0</v>
      </c>
      <c r="O19" s="41">
        <v>0</v>
      </c>
      <c r="P19" s="41">
        <f t="shared" si="40"/>
        <v>0</v>
      </c>
      <c r="Q19" s="41">
        <v>672</v>
      </c>
      <c r="R19" s="44">
        <v>12400000</v>
      </c>
    </row>
    <row r="20" spans="1:24" x14ac:dyDescent="0.25">
      <c r="A20" s="4">
        <f t="shared" si="32"/>
        <v>0</v>
      </c>
      <c r="B20" s="4">
        <f t="shared" si="33"/>
        <v>645</v>
      </c>
      <c r="C20" s="4">
        <f t="shared" si="41"/>
        <v>774</v>
      </c>
      <c r="D20" s="4">
        <f t="shared" si="34"/>
        <v>928.8</v>
      </c>
      <c r="E20" s="5">
        <f t="shared" si="35"/>
        <v>9950000</v>
      </c>
      <c r="F20" s="9">
        <f t="shared" si="36"/>
        <v>15426</v>
      </c>
      <c r="G20" s="9">
        <f t="shared" si="37"/>
        <v>12855</v>
      </c>
      <c r="H20" s="9">
        <f t="shared" si="38"/>
        <v>10713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645</v>
      </c>
      <c r="R20" s="2">
        <v>9950000</v>
      </c>
    </row>
    <row r="21" spans="1:24" x14ac:dyDescent="0.25">
      <c r="A21" s="4">
        <f t="shared" si="32"/>
        <v>0</v>
      </c>
      <c r="B21" s="4">
        <f t="shared" si="33"/>
        <v>362</v>
      </c>
      <c r="C21" s="4">
        <f t="shared" si="41"/>
        <v>434.4</v>
      </c>
      <c r="D21" s="4">
        <f t="shared" si="34"/>
        <v>521.28</v>
      </c>
      <c r="E21" s="5">
        <f t="shared" si="35"/>
        <v>5700000</v>
      </c>
      <c r="F21" s="9">
        <f t="shared" si="36"/>
        <v>15746</v>
      </c>
      <c r="G21" s="9">
        <f t="shared" si="37"/>
        <v>13122</v>
      </c>
      <c r="H21" s="9">
        <f t="shared" si="38"/>
        <v>10935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362</v>
      </c>
      <c r="R21" s="2">
        <v>5700000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17500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E31" t="s">
        <v>41</v>
      </c>
      <c r="F31" s="7">
        <v>39.54</v>
      </c>
      <c r="G31">
        <f>F31*10.764</f>
        <v>425.60855999999995</v>
      </c>
      <c r="I31">
        <v>426</v>
      </c>
      <c r="S31" s="10"/>
      <c r="T31" s="10"/>
      <c r="U31" s="17" t="s">
        <v>15</v>
      </c>
      <c r="V31" s="18"/>
      <c r="W31" s="19">
        <f>W29-W30</f>
        <v>14500</v>
      </c>
      <c r="X31" s="22"/>
    </row>
    <row r="32" spans="1:24" ht="15.75" x14ac:dyDescent="0.25">
      <c r="E32" t="s">
        <v>42</v>
      </c>
      <c r="F32" s="7">
        <v>1.6</v>
      </c>
      <c r="G32" s="6">
        <f>F32*10.764</f>
        <v>17.2224</v>
      </c>
      <c r="H32" s="6"/>
      <c r="I32">
        <v>17</v>
      </c>
      <c r="S32" s="10"/>
      <c r="T32" s="10"/>
      <c r="U32" s="17" t="s">
        <v>16</v>
      </c>
      <c r="V32" s="18"/>
      <c r="W32" s="19">
        <f>W30</f>
        <v>3000</v>
      </c>
      <c r="X32" s="22"/>
    </row>
    <row r="33" spans="7:25" ht="15.75" x14ac:dyDescent="0.25">
      <c r="G33">
        <f>G31+G32</f>
        <v>442.83095999999995</v>
      </c>
      <c r="I33">
        <f>SUM(I31:I32)</f>
        <v>443</v>
      </c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7:25" ht="15.75" x14ac:dyDescent="0.25">
      <c r="S34" s="10"/>
      <c r="T34" s="10"/>
      <c r="U34" s="17" t="s">
        <v>18</v>
      </c>
      <c r="V34" s="23"/>
      <c r="W34" s="24">
        <f>W35-W33</f>
        <v>63</v>
      </c>
      <c r="X34" s="40">
        <v>2027</v>
      </c>
      <c r="Y34" t="s">
        <v>43</v>
      </c>
    </row>
    <row r="35" spans="7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7:25" ht="39" customHeight="1" x14ac:dyDescent="0.25">
      <c r="P36" s="49" t="s">
        <v>40</v>
      </c>
      <c r="Q36" s="49"/>
      <c r="R36" s="49"/>
      <c r="S36" s="49"/>
      <c r="T36" s="50"/>
      <c r="U36" s="21" t="s">
        <v>20</v>
      </c>
      <c r="V36" s="23"/>
      <c r="W36" s="24">
        <f>90*W33/W35</f>
        <v>-4.5</v>
      </c>
      <c r="X36" s="24"/>
    </row>
    <row r="37" spans="7:25" ht="15.75" x14ac:dyDescent="0.25">
      <c r="U37" s="17"/>
      <c r="V37" s="26"/>
      <c r="W37" s="27">
        <v>0</v>
      </c>
      <c r="X37" s="27"/>
    </row>
    <row r="38" spans="7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7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7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14500</v>
      </c>
      <c r="X40" s="22"/>
    </row>
    <row r="41" spans="7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7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17500</v>
      </c>
      <c r="X42" s="22"/>
    </row>
    <row r="43" spans="7:25" ht="15.75" x14ac:dyDescent="0.25">
      <c r="S43" s="10"/>
      <c r="T43" s="10"/>
      <c r="U43" s="23"/>
      <c r="V43" s="23"/>
      <c r="W43" s="24"/>
      <c r="X43" s="24"/>
    </row>
    <row r="44" spans="7:25" ht="15.75" x14ac:dyDescent="0.25">
      <c r="S44" s="10"/>
      <c r="T44" s="10"/>
      <c r="U44" s="28" t="s">
        <v>38</v>
      </c>
      <c r="V44" s="30"/>
      <c r="W44" s="25">
        <v>443</v>
      </c>
      <c r="X44" s="24"/>
    </row>
    <row r="45" spans="7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7752500</v>
      </c>
      <c r="X45" s="33"/>
    </row>
    <row r="46" spans="7:25" ht="15.75" x14ac:dyDescent="0.25">
      <c r="S46" s="11"/>
      <c r="T46" s="10"/>
      <c r="U46" s="17" t="s">
        <v>25</v>
      </c>
      <c r="V46" s="23"/>
      <c r="W46" s="34">
        <f>W45*0.98</f>
        <v>7597450</v>
      </c>
      <c r="X46" s="15"/>
      <c r="Y46" s="15"/>
    </row>
    <row r="47" spans="7:25" ht="15.75" x14ac:dyDescent="0.25">
      <c r="S47" s="10"/>
      <c r="T47" s="10"/>
      <c r="U47" s="17" t="s">
        <v>26</v>
      </c>
      <c r="V47" s="23"/>
      <c r="W47" s="34">
        <f>W45*0.8</f>
        <v>6202000</v>
      </c>
      <c r="X47" s="34"/>
    </row>
    <row r="48" spans="7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1329000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4">
        <f>W45*0.025/12</f>
        <v>16151.041666666666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9:U44"/>
  <sheetViews>
    <sheetView zoomScaleNormal="100" workbookViewId="0">
      <selection activeCell="U15" sqref="U15"/>
    </sheetView>
  </sheetViews>
  <sheetFormatPr defaultRowHeight="15" x14ac:dyDescent="0.25"/>
  <sheetData>
    <row r="9" spans="20:21" x14ac:dyDescent="0.25">
      <c r="T9">
        <v>57.99</v>
      </c>
      <c r="U9">
        <f>T9*10.764</f>
        <v>624.20435999999995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13:W16"/>
  <sheetViews>
    <sheetView topLeftCell="A6" workbookViewId="0">
      <selection activeCell="X29" sqref="X29"/>
    </sheetView>
  </sheetViews>
  <sheetFormatPr defaultRowHeight="15" x14ac:dyDescent="0.25"/>
  <cols>
    <col min="23" max="23" width="14.7109375" customWidth="1"/>
  </cols>
  <sheetData>
    <row r="13" spans="19:23" x14ac:dyDescent="0.25">
      <c r="S13">
        <v>39.07</v>
      </c>
      <c r="T13">
        <f>S13*10.764</f>
        <v>420.54947999999996</v>
      </c>
      <c r="W13">
        <v>5300000</v>
      </c>
    </row>
    <row r="14" spans="19:23" x14ac:dyDescent="0.25">
      <c r="W14">
        <v>371000</v>
      </c>
    </row>
    <row r="15" spans="19:23" x14ac:dyDescent="0.25">
      <c r="W15">
        <v>30000</v>
      </c>
    </row>
    <row r="16" spans="19:23" x14ac:dyDescent="0.25">
      <c r="W16">
        <f>SUM(W13:W15)</f>
        <v>5701000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1"/>
  <sheetViews>
    <sheetView zoomScaleNormal="100" workbookViewId="0">
      <selection activeCell="U14" sqref="U14"/>
    </sheetView>
  </sheetViews>
  <sheetFormatPr defaultRowHeight="15" x14ac:dyDescent="0.25"/>
  <sheetData>
    <row r="2" spans="1:19" x14ac:dyDescent="0.25">
      <c r="A2" s="6"/>
    </row>
    <row r="11" spans="1:19" x14ac:dyDescent="0.25">
      <c r="R11">
        <v>65.349999999999994</v>
      </c>
      <c r="S11">
        <f>R11*10.764</f>
        <v>703.42739999999992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20" sqref="T2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14" sqref="R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8:AA11"/>
  <sheetViews>
    <sheetView topLeftCell="F1" zoomScaleNormal="100" workbookViewId="0">
      <selection activeCell="AC19" sqref="AC19"/>
    </sheetView>
  </sheetViews>
  <sheetFormatPr defaultRowHeight="15" x14ac:dyDescent="0.25"/>
  <cols>
    <col min="27" max="27" width="20.42578125" customWidth="1"/>
  </cols>
  <sheetData>
    <row r="8" spans="23:27" x14ac:dyDescent="0.25">
      <c r="AA8">
        <v>4975000</v>
      </c>
    </row>
    <row r="9" spans="23:27" x14ac:dyDescent="0.25">
      <c r="AA9">
        <v>149300</v>
      </c>
    </row>
    <row r="10" spans="23:27" x14ac:dyDescent="0.25">
      <c r="W10">
        <v>42.68</v>
      </c>
      <c r="X10">
        <f>W10*10.764</f>
        <v>459.40751999999998</v>
      </c>
      <c r="AA10">
        <v>30000</v>
      </c>
    </row>
    <row r="11" spans="23:27" x14ac:dyDescent="0.25">
      <c r="AA11">
        <f>SUM(AA8:AA10)</f>
        <v>5154300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G37" sqref="G3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2024-10-18T11:03:15Z</dcterms:modified>
</cp:coreProperties>
</file>