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SHILP MERIDIAN\"/>
    </mc:Choice>
  </mc:AlternateContent>
  <bookViews>
    <workbookView xWindow="0" yWindow="0" windowWidth="15360" windowHeight="7755" tabRatio="451" activeTab="2"/>
  </bookViews>
  <sheets>
    <sheet name="SHILP MERIDIAN" sheetId="110" r:id="rId1"/>
    <sheet name="RERA" sheetId="73" r:id="rId2"/>
    <sheet name="IGR" sheetId="115" r:id="rId3"/>
    <sheet name="Listing1" sheetId="118" r:id="rId4"/>
    <sheet name="Listing2" sheetId="117" r:id="rId5"/>
    <sheet name="Listing3" sheetId="119" r:id="rId6"/>
    <sheet name="Listing4" sheetId="120" r:id="rId7"/>
  </sheets>
  <definedNames>
    <definedName name="_xlnm._FilterDatabase" localSheetId="1" hidden="1">RERA!#REF!</definedName>
    <definedName name="_xlnm._FilterDatabase" localSheetId="0" hidden="1">'SHILP MERIDIAN'!#REF!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58" i="110" l="1"/>
  <c r="L56" i="110"/>
  <c r="K56" i="110"/>
  <c r="J56" i="110"/>
  <c r="M50" i="110" l="1"/>
  <c r="M51" i="110"/>
  <c r="M54" i="110"/>
  <c r="M55" i="110"/>
  <c r="M39" i="110"/>
  <c r="M44" i="110"/>
  <c r="M45" i="110"/>
  <c r="M48" i="110"/>
  <c r="M49" i="110"/>
  <c r="L48" i="110"/>
  <c r="L49" i="110"/>
  <c r="L50" i="110"/>
  <c r="L54" i="110"/>
  <c r="L38" i="110"/>
  <c r="L42" i="110"/>
  <c r="K52" i="110"/>
  <c r="K54" i="110"/>
  <c r="K55" i="110"/>
  <c r="K50" i="110"/>
  <c r="K51" i="110"/>
  <c r="J50" i="110"/>
  <c r="J51" i="110"/>
  <c r="L51" i="110" s="1"/>
  <c r="J52" i="110"/>
  <c r="M52" i="110" s="1"/>
  <c r="J53" i="110"/>
  <c r="K53" i="110" s="1"/>
  <c r="J54" i="110"/>
  <c r="J55" i="110"/>
  <c r="L55" i="110" s="1"/>
  <c r="J38" i="110"/>
  <c r="K38" i="110" s="1"/>
  <c r="J39" i="110"/>
  <c r="L39" i="110" s="1"/>
  <c r="J40" i="110"/>
  <c r="M40" i="110" s="1"/>
  <c r="J41" i="110"/>
  <c r="K41" i="110" s="1"/>
  <c r="J42" i="110"/>
  <c r="K42" i="110" s="1"/>
  <c r="J43" i="110"/>
  <c r="K43" i="110" s="1"/>
  <c r="J44" i="110"/>
  <c r="L44" i="110" s="1"/>
  <c r="J45" i="110"/>
  <c r="L45" i="110" s="1"/>
  <c r="J46" i="110"/>
  <c r="M46" i="110" s="1"/>
  <c r="J47" i="110"/>
  <c r="K47" i="110" s="1"/>
  <c r="J48" i="110"/>
  <c r="K48" i="110" s="1"/>
  <c r="J49" i="110"/>
  <c r="K49" i="110" s="1"/>
  <c r="H56" i="110"/>
  <c r="H52" i="110"/>
  <c r="H53" i="110"/>
  <c r="H54" i="110"/>
  <c r="H55" i="110"/>
  <c r="H41" i="110"/>
  <c r="H42" i="110"/>
  <c r="H43" i="110"/>
  <c r="H44" i="110"/>
  <c r="H45" i="110"/>
  <c r="H46" i="110"/>
  <c r="H47" i="110"/>
  <c r="H48" i="110"/>
  <c r="H49" i="110"/>
  <c r="H50" i="110"/>
  <c r="H51" i="110"/>
  <c r="H28" i="110"/>
  <c r="H29" i="110"/>
  <c r="H30" i="110"/>
  <c r="H31" i="110"/>
  <c r="H32" i="110"/>
  <c r="H33" i="110"/>
  <c r="H34" i="110"/>
  <c r="H35" i="110"/>
  <c r="H36" i="110"/>
  <c r="H37" i="110"/>
  <c r="H38" i="110"/>
  <c r="H39" i="110"/>
  <c r="H40" i="110"/>
  <c r="H15" i="110"/>
  <c r="H16" i="110"/>
  <c r="H17" i="110"/>
  <c r="H18" i="110"/>
  <c r="H19" i="110"/>
  <c r="H20" i="110"/>
  <c r="H21" i="110"/>
  <c r="H22" i="110"/>
  <c r="H23" i="110"/>
  <c r="H24" i="110"/>
  <c r="H25" i="110"/>
  <c r="H26" i="110"/>
  <c r="H27" i="110"/>
  <c r="H3" i="110"/>
  <c r="H4" i="110"/>
  <c r="H5" i="110"/>
  <c r="H6" i="110"/>
  <c r="H7" i="110"/>
  <c r="H8" i="110"/>
  <c r="H9" i="110"/>
  <c r="H10" i="110"/>
  <c r="H11" i="110"/>
  <c r="H12" i="110"/>
  <c r="H13" i="110"/>
  <c r="H14" i="110"/>
  <c r="G56" i="110"/>
  <c r="G46" i="110"/>
  <c r="G47" i="110"/>
  <c r="G48" i="110"/>
  <c r="G49" i="110"/>
  <c r="G50" i="110"/>
  <c r="G51" i="110"/>
  <c r="G52" i="110"/>
  <c r="G53" i="110"/>
  <c r="G54" i="110"/>
  <c r="G55" i="110"/>
  <c r="G34" i="110"/>
  <c r="G35" i="110"/>
  <c r="G36" i="110"/>
  <c r="G37" i="110"/>
  <c r="G38" i="110"/>
  <c r="G39" i="110"/>
  <c r="G40" i="110"/>
  <c r="G41" i="110"/>
  <c r="G42" i="110"/>
  <c r="G43" i="110"/>
  <c r="G44" i="110"/>
  <c r="G45" i="110"/>
  <c r="G24" i="110"/>
  <c r="G25" i="110"/>
  <c r="G26" i="110"/>
  <c r="G27" i="110"/>
  <c r="G28" i="110"/>
  <c r="G29" i="110"/>
  <c r="G30" i="110"/>
  <c r="G31" i="110"/>
  <c r="G32" i="110"/>
  <c r="G33" i="110"/>
  <c r="G3" i="110"/>
  <c r="G4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20" i="110"/>
  <c r="G21" i="110"/>
  <c r="G22" i="110"/>
  <c r="G23" i="110"/>
  <c r="G2" i="110"/>
  <c r="F56" i="110"/>
  <c r="E56" i="110"/>
  <c r="K68" i="110"/>
  <c r="J68" i="110"/>
  <c r="H68" i="110"/>
  <c r="H2" i="110"/>
  <c r="J66" i="110"/>
  <c r="L43" i="110" l="1"/>
  <c r="K46" i="110"/>
  <c r="L46" i="110"/>
  <c r="L53" i="110"/>
  <c r="K45" i="110"/>
  <c r="L52" i="110"/>
  <c r="M47" i="110"/>
  <c r="M43" i="110"/>
  <c r="M53" i="110"/>
  <c r="K44" i="110"/>
  <c r="L47" i="110"/>
  <c r="K40" i="110"/>
  <c r="L41" i="110"/>
  <c r="M42" i="110"/>
  <c r="M38" i="110"/>
  <c r="K39" i="110"/>
  <c r="L40" i="110"/>
  <c r="M41" i="110"/>
  <c r="H27" i="115"/>
  <c r="K66" i="110"/>
  <c r="J65" i="110"/>
  <c r="K65" i="110" s="1"/>
  <c r="H66" i="110"/>
  <c r="H65" i="110"/>
  <c r="J31" i="110"/>
  <c r="J30" i="110"/>
  <c r="J25" i="110"/>
  <c r="J26" i="110"/>
  <c r="J18" i="110"/>
  <c r="J12" i="110"/>
  <c r="J7" i="110"/>
  <c r="J35" i="110"/>
  <c r="J29" i="110"/>
  <c r="J17" i="110"/>
  <c r="J11" i="110"/>
  <c r="J34" i="110"/>
  <c r="J22" i="110"/>
  <c r="J16" i="110"/>
  <c r="J21" i="110"/>
  <c r="J15" i="110"/>
  <c r="J3" i="110"/>
  <c r="J8" i="110"/>
  <c r="H64" i="110"/>
  <c r="J64" i="110"/>
  <c r="H63" i="110"/>
  <c r="J63" i="110"/>
  <c r="H62" i="110"/>
  <c r="J62" i="110"/>
  <c r="J61" i="110"/>
  <c r="H61" i="110"/>
  <c r="K61" i="110" l="1"/>
  <c r="K62" i="110"/>
  <c r="L11" i="110"/>
  <c r="M11" i="110"/>
  <c r="K11" i="110"/>
  <c r="L35" i="110"/>
  <c r="M35" i="110"/>
  <c r="K35" i="110"/>
  <c r="M26" i="110"/>
  <c r="K26" i="110"/>
  <c r="L26" i="110"/>
  <c r="L15" i="110"/>
  <c r="M15" i="110"/>
  <c r="K15" i="110"/>
  <c r="M34" i="110"/>
  <c r="K34" i="110"/>
  <c r="L34" i="110"/>
  <c r="M17" i="110"/>
  <c r="K17" i="110"/>
  <c r="L17" i="110"/>
  <c r="M18" i="110"/>
  <c r="K18" i="110"/>
  <c r="L18" i="110"/>
  <c r="M25" i="110"/>
  <c r="K25" i="110"/>
  <c r="L25" i="110"/>
  <c r="M21" i="110"/>
  <c r="K21" i="110"/>
  <c r="L21" i="110"/>
  <c r="K16" i="110"/>
  <c r="L16" i="110"/>
  <c r="M16" i="110"/>
  <c r="L7" i="110"/>
  <c r="M7" i="110"/>
  <c r="K7" i="110"/>
  <c r="M30" i="110"/>
  <c r="K30" i="110"/>
  <c r="L30" i="110"/>
  <c r="K8" i="110"/>
  <c r="L8" i="110"/>
  <c r="M8" i="110"/>
  <c r="L3" i="110"/>
  <c r="M3" i="110"/>
  <c r="K3" i="110"/>
  <c r="M22" i="110"/>
  <c r="K22" i="110"/>
  <c r="L22" i="110"/>
  <c r="M29" i="110"/>
  <c r="K29" i="110"/>
  <c r="L29" i="110"/>
  <c r="K12" i="110"/>
  <c r="L12" i="110"/>
  <c r="M12" i="110"/>
  <c r="L31" i="110"/>
  <c r="M31" i="110"/>
  <c r="K31" i="110"/>
  <c r="J14" i="110"/>
  <c r="J10" i="110"/>
  <c r="J6" i="110"/>
  <c r="J32" i="110"/>
  <c r="J28" i="110"/>
  <c r="J24" i="110"/>
  <c r="J20" i="110"/>
  <c r="J37" i="110"/>
  <c r="J33" i="110"/>
  <c r="J2" i="110"/>
  <c r="J13" i="110"/>
  <c r="J9" i="110"/>
  <c r="J5" i="110"/>
  <c r="J27" i="110"/>
  <c r="J23" i="110"/>
  <c r="J19" i="110"/>
  <c r="J36" i="110"/>
  <c r="J4" i="110"/>
  <c r="K64" i="110"/>
  <c r="K63" i="110"/>
  <c r="L19" i="110" l="1"/>
  <c r="M19" i="110"/>
  <c r="K19" i="110"/>
  <c r="M9" i="110"/>
  <c r="K9" i="110"/>
  <c r="L9" i="110"/>
  <c r="M33" i="110"/>
  <c r="K33" i="110"/>
  <c r="L33" i="110"/>
  <c r="L28" i="110"/>
  <c r="M28" i="110"/>
  <c r="K28" i="110"/>
  <c r="L14" i="110"/>
  <c r="M14" i="110"/>
  <c r="K14" i="110"/>
  <c r="L23" i="110"/>
  <c r="M23" i="110"/>
  <c r="K23" i="110"/>
  <c r="M37" i="110"/>
  <c r="K37" i="110"/>
  <c r="L37" i="110"/>
  <c r="K32" i="110"/>
  <c r="L32" i="110"/>
  <c r="M32" i="110"/>
  <c r="K4" i="110"/>
  <c r="L4" i="110"/>
  <c r="M4" i="110"/>
  <c r="L20" i="110"/>
  <c r="M20" i="110"/>
  <c r="K20" i="110"/>
  <c r="L6" i="110"/>
  <c r="M6" i="110"/>
  <c r="K6" i="110"/>
  <c r="M13" i="110"/>
  <c r="K13" i="110"/>
  <c r="L13" i="110"/>
  <c r="L27" i="110"/>
  <c r="M27" i="110"/>
  <c r="K27" i="110"/>
  <c r="K36" i="110"/>
  <c r="L36" i="110"/>
  <c r="M36" i="110"/>
  <c r="M5" i="110"/>
  <c r="K5" i="110"/>
  <c r="L5" i="110"/>
  <c r="L24" i="110"/>
  <c r="M24" i="110"/>
  <c r="K24" i="110"/>
  <c r="L10" i="110"/>
  <c r="M10" i="110"/>
  <c r="K10" i="110"/>
  <c r="O4" i="115" l="1"/>
  <c r="O2" i="110" l="1"/>
  <c r="P2" i="110" s="1"/>
  <c r="Q2" i="110" s="1"/>
  <c r="K2" i="110" l="1"/>
  <c r="L2" i="110"/>
  <c r="M2" i="110"/>
  <c r="P4" i="115"/>
  <c r="H57" i="110"/>
</calcChain>
</file>

<file path=xl/sharedStrings.xml><?xml version="1.0" encoding="utf-8"?>
<sst xmlns="http://schemas.openxmlformats.org/spreadsheetml/2006/main" count="68" uniqueCount="16">
  <si>
    <t>Sr. No.</t>
  </si>
  <si>
    <t>Floor No.</t>
  </si>
  <si>
    <t>Total</t>
  </si>
  <si>
    <t xml:space="preserve">  Flat No.</t>
  </si>
  <si>
    <t>2BHK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</si>
  <si>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</si>
  <si>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</si>
  <si>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</si>
  <si>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</si>
  <si>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</si>
  <si>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</si>
  <si>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</si>
  <si>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</si>
  <si>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</si>
  <si>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</si>
  <si>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3BHK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</si>
</sst>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(* #,##0.00_);_(* \(#,##0.00\);_(* &quot;-&quot;??_);_(@_)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1" fontId="4" fillId="0" borderId="6" xfId="2" applyNumberFormat="1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8" fillId="0" borderId="0" xfId="0" applyFont="1"/>
    <xf numFmtId="164" fontId="8" fillId="0" borderId="0" xfId="0" applyNumberFormat="1" applyFont="1"/>
    <xf numFmtId="164" fontId="0" fillId="0" borderId="0" xfId="0" applyNumberFormat="1" applyFont="1"/>
    <xf numFmtId="0" fontId="5" fillId="0" borderId="1" xfId="0" applyFont="1" applyFill="1" applyBorder="1" applyAlignment="1">
      <alignment horizontal="center" vertical="center" wrapText="1"/>
    </xf>
    <xf numFmtId="1" fontId="7" fillId="0" borderId="6" xfId="0" applyNumberFormat="1" applyFont="1" applyFill="1" applyBorder="1" applyAlignment="1">
      <alignment horizontal="center"/>
    </xf>
    <xf numFmtId="1" fontId="6" fillId="0" borderId="6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1" fontId="0" fillId="0" borderId="0" xfId="0" applyNumberFormat="1" applyFont="1" applyFill="1"/>
    <xf numFmtId="0" fontId="0" fillId="0" borderId="0" xfId="0" applyFill="1"/>
    <xf numFmtId="0" fontId="8" fillId="0" borderId="0" xfId="0" applyFont="1" applyFill="1"/>
    <xf numFmtId="1" fontId="6" fillId="0" borderId="11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vertical="center" wrapText="1"/>
    </xf>
    <xf numFmtId="1" fontId="0" fillId="0" borderId="0" xfId="0" applyNumberFormat="1" applyFont="1" applyFill="1" applyAlignment="1"/>
    <xf numFmtId="0" fontId="0" fillId="0" borderId="0" xfId="0" applyFont="1" applyFill="1" applyAlignment="1"/>
    <xf numFmtId="1" fontId="0" fillId="0" borderId="1" xfId="0" applyNumberFormat="1" applyFont="1" applyFill="1" applyBorder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64" fontId="6" fillId="0" borderId="1" xfId="3" applyFont="1" applyFill="1" applyBorder="1" applyAlignment="1">
      <alignment vertical="center" wrapText="1"/>
    </xf>
    <xf numFmtId="164" fontId="7" fillId="0" borderId="6" xfId="3" applyFont="1" applyFill="1" applyBorder="1" applyAlignment="1">
      <alignment vertical="center" wrapText="1"/>
    </xf>
    <xf numFmtId="164" fontId="0" fillId="0" borderId="0" xfId="3" applyFont="1" applyFill="1" applyAlignment="1"/>
    <xf numFmtId="0" fontId="0" fillId="0" borderId="0" xfId="0" applyAlignment="1"/>
    <xf numFmtId="1" fontId="0" fillId="0" borderId="0" xfId="0" applyNumberFormat="1" applyAlignment="1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17318</xdr:colOff>
      <xdr:row>1</xdr:row>
      <xdr:rowOff>103909</xdr:rowOff>
    </xdr:from>
    <xdr:to>
      <xdr:col>15</xdr:col>
      <xdr:colOff>550457</xdr:colOff>
      <xdr:row>36</xdr:row>
      <xdr:rowOff>100853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2436" y="350438"/>
          <a:ext cx="9004786" cy="6731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228186</xdr:colOff>
      <xdr:row>1</xdr:row>
      <xdr:rowOff>160683</xdr:rowOff>
    </xdr:from>
    <xdr:to>
      <xdr:col>9</xdr:col>
      <xdr:colOff>227773</xdr:colOff>
      <xdr:row>25</xdr:row>
      <xdr:rowOff>24848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99" y="351183"/>
          <a:ext cx="5747717" cy="44361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104775</xdr:rowOff>
    </xdr:from>
    <xdr:to>
      <xdr:col>9</xdr:col>
      <xdr:colOff>295275</xdr:colOff>
      <xdr:row>19</xdr:row>
      <xdr:rowOff>76200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5734050" cy="3590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133350</xdr:rowOff>
    </xdr:from>
    <xdr:to>
      <xdr:col>9</xdr:col>
      <xdr:colOff>419100</xdr:colOff>
      <xdr:row>19</xdr:row>
      <xdr:rowOff>114300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3350"/>
          <a:ext cx="573405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66675</xdr:rowOff>
    </xdr:from>
    <xdr:to>
      <xdr:col>9</xdr:col>
      <xdr:colOff>304800</xdr:colOff>
      <xdr:row>19</xdr:row>
      <xdr:rowOff>47625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573405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85725</xdr:rowOff>
    </xdr:from>
    <xdr:to>
      <xdr:col>9</xdr:col>
      <xdr:colOff>514350</xdr:colOff>
      <xdr:row>20</xdr:row>
      <xdr:rowOff>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5725"/>
          <a:ext cx="5734050" cy="3724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zoomScale="115" zoomScaleNormal="115" workbookViewId="0">
      <selection sqref="A1:M56"/>
    </sheetView>
  </sheetViews>
  <sheetFormatPr defaultRowHeight="15"/>
  <cols>
    <col min="1" max="1" width="4.7109375" style="21" customWidth="1"/>
    <col min="2" max="2" width="6.85546875" style="22" customWidth="1"/>
    <col min="3" max="3" width="8.140625" style="22" customWidth="1"/>
    <col min="4" max="4" width="11.7109375" style="22" customWidth="1"/>
    <col min="5" max="5" width="11.28515625" style="54" customWidth="1"/>
    <col min="6" max="6" width="6.85546875" style="58" customWidth="1"/>
    <col min="7" max="7" width="11.85546875" style="39" customWidth="1"/>
    <col min="8" max="8" width="9.140625" style="47" customWidth="1"/>
    <col min="9" max="9" width="16.28515625" style="23" customWidth="1"/>
    <col min="10" max="10" width="16.28515625" style="44" customWidth="1"/>
    <col min="11" max="11" width="13.85546875" style="44" customWidth="1"/>
    <col min="12" max="12" width="14.85546875" style="44" customWidth="1"/>
    <col min="13" max="13" width="6.7109375" style="23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>
      <c r="A1" s="13" t="s">
        <v>0</v>
      </c>
      <c r="B1" s="14" t="s">
        <v>3</v>
      </c>
      <c r="C1" s="14" t="s">
        <v>1</v>
      </c>
      <c r="D1" s="14" t="s">
        <v>5</v>
      </c>
      <c r="E1" s="56" t="s">
        <v>7</v>
      </c>
      <c r="F1" s="56" t="s">
        <v>12</v>
      </c>
      <c r="G1" s="18" t="s">
        <v>6</v>
      </c>
      <c r="H1" s="27" t="s">
        <v>14</v>
      </c>
      <c r="I1" s="27" t="s">
        <v>13</v>
      </c>
      <c r="J1" s="42" t="s">
        <v>8</v>
      </c>
      <c r="K1" s="42" t="s">
        <v>9</v>
      </c>
      <c r="L1" s="42" t="s">
        <v>10</v>
      </c>
      <c r="M1" s="27" t="s">
        <v>11</v>
      </c>
    </row>
    <row r="2" spans="1:17">
      <c r="A2" s="15">
        <v>1</v>
      </c>
      <c r="B2" s="20">
        <v>101</v>
      </c>
      <c r="C2" s="16">
        <v>1</v>
      </c>
      <c r="D2" s="19" t="s">
        <v>4</v>
      </c>
      <c r="E2" s="53">
        <v>593</v>
      </c>
      <c r="F2" s="57">
        <v>76</v>
      </c>
      <c r="G2" s="41">
        <f>E2+F2</f>
        <v>669</v>
      </c>
      <c r="H2" s="45">
        <f>G2*1.1</f>
        <v>735.90000000000009</v>
      </c>
      <c r="I2" s="31">
        <v>5000</v>
      </c>
      <c r="J2" s="48">
        <f>I2*G2</f>
        <v>3345000</v>
      </c>
      <c r="K2" s="48">
        <f t="shared" ref="K2:K36" si="0">J2*0.95</f>
        <v>3177750</v>
      </c>
      <c r="L2" s="48">
        <f t="shared" ref="L2:L36" si="1">J2*0.8</f>
        <v>2676000</v>
      </c>
      <c r="M2" s="32">
        <f t="shared" ref="M2:M36" si="2">MROUND((J2*0.025/12),500)</f>
        <v>7000</v>
      </c>
      <c r="O2" s="2">
        <f>G4*1.35</f>
        <v>869.40000000000009</v>
      </c>
      <c r="P2" s="3">
        <f>O2*6600</f>
        <v>5738040.0000000009</v>
      </c>
      <c r="Q2" s="3">
        <f>P2/G4</f>
        <v>8910.0000000000018</v>
      </c>
    </row>
    <row r="3" spans="1:17">
      <c r="A3" s="15">
        <v>2</v>
      </c>
      <c r="B3" s="20">
        <v>102</v>
      </c>
      <c r="C3" s="16">
        <v>1</v>
      </c>
      <c r="D3" s="19" t="s">
        <v>4</v>
      </c>
      <c r="E3" s="19">
        <v>565</v>
      </c>
      <c r="F3" s="19">
        <v>76</v>
      </c>
      <c r="G3" s="41">
        <f t="shared" ref="G3:G55" si="3">E3+F3</f>
        <v>641</v>
      </c>
      <c r="H3" s="45">
        <f t="shared" ref="H3:H55" si="4">G3*1.1</f>
        <v>705.1</v>
      </c>
      <c r="I3" s="31">
        <v>5000</v>
      </c>
      <c r="J3" s="48">
        <f t="shared" ref="J3:J36" si="5">I3*G3</f>
        <v>3205000</v>
      </c>
      <c r="K3" s="48">
        <f t="shared" si="0"/>
        <v>3044750</v>
      </c>
      <c r="L3" s="48">
        <f t="shared" si="1"/>
        <v>2564000</v>
      </c>
      <c r="M3" s="32">
        <f t="shared" si="2"/>
        <v>6500</v>
      </c>
      <c r="O3" s="3"/>
      <c r="P3" s="3"/>
    </row>
    <row r="4" spans="1:17">
      <c r="A4" s="15">
        <v>3</v>
      </c>
      <c r="B4" s="20">
        <v>103</v>
      </c>
      <c r="C4" s="16">
        <v>1</v>
      </c>
      <c r="D4" s="19" t="s">
        <v>4</v>
      </c>
      <c r="E4" s="19">
        <v>587</v>
      </c>
      <c r="F4" s="19">
        <v>57</v>
      </c>
      <c r="G4" s="41">
        <f t="shared" si="3"/>
        <v>644</v>
      </c>
      <c r="H4" s="45">
        <f t="shared" si="4"/>
        <v>708.40000000000009</v>
      </c>
      <c r="I4" s="31">
        <v>5000</v>
      </c>
      <c r="J4" s="48">
        <f t="shared" si="5"/>
        <v>3220000</v>
      </c>
      <c r="K4" s="48">
        <f t="shared" si="0"/>
        <v>3059000</v>
      </c>
      <c r="L4" s="48">
        <f t="shared" si="1"/>
        <v>2576000</v>
      </c>
      <c r="M4" s="32">
        <f t="shared" si="2"/>
        <v>6500</v>
      </c>
      <c r="O4" s="3"/>
      <c r="P4" s="3"/>
    </row>
    <row r="5" spans="1:17">
      <c r="A5" s="15">
        <v>4</v>
      </c>
      <c r="B5" s="20">
        <v>104</v>
      </c>
      <c r="C5" s="16">
        <v>1</v>
      </c>
      <c r="D5" s="19" t="s">
        <v>15</v>
      </c>
      <c r="E5" s="19">
        <v>774</v>
      </c>
      <c r="F5" s="19">
        <v>91</v>
      </c>
      <c r="G5" s="41">
        <f t="shared" si="3"/>
        <v>865</v>
      </c>
      <c r="H5" s="45">
        <f t="shared" si="4"/>
        <v>951.50000000000011</v>
      </c>
      <c r="I5" s="31">
        <v>5000</v>
      </c>
      <c r="J5" s="48">
        <f t="shared" si="5"/>
        <v>4325000</v>
      </c>
      <c r="K5" s="48">
        <f t="shared" si="0"/>
        <v>4108750</v>
      </c>
      <c r="L5" s="48">
        <f t="shared" si="1"/>
        <v>3460000</v>
      </c>
      <c r="M5" s="32">
        <f t="shared" si="2"/>
        <v>9000</v>
      </c>
      <c r="O5" s="3"/>
      <c r="P5" s="3"/>
    </row>
    <row r="6" spans="1:17">
      <c r="A6" s="15">
        <v>5</v>
      </c>
      <c r="B6" s="20">
        <v>105</v>
      </c>
      <c r="C6" s="16">
        <v>1</v>
      </c>
      <c r="D6" s="19" t="s">
        <v>15</v>
      </c>
      <c r="E6" s="19">
        <v>774</v>
      </c>
      <c r="F6" s="19">
        <v>91</v>
      </c>
      <c r="G6" s="41">
        <f t="shared" si="3"/>
        <v>865</v>
      </c>
      <c r="H6" s="45">
        <f t="shared" si="4"/>
        <v>951.50000000000011</v>
      </c>
      <c r="I6" s="31">
        <v>5000</v>
      </c>
      <c r="J6" s="48">
        <f t="shared" si="5"/>
        <v>4325000</v>
      </c>
      <c r="K6" s="48">
        <f t="shared" si="0"/>
        <v>4108750</v>
      </c>
      <c r="L6" s="48">
        <f t="shared" si="1"/>
        <v>3460000</v>
      </c>
      <c r="M6" s="32">
        <f t="shared" si="2"/>
        <v>9000</v>
      </c>
      <c r="O6" s="3"/>
      <c r="P6" s="3"/>
    </row>
    <row r="7" spans="1:17">
      <c r="A7" s="15">
        <v>6</v>
      </c>
      <c r="B7" s="20">
        <v>106</v>
      </c>
      <c r="C7" s="16">
        <v>1</v>
      </c>
      <c r="D7" s="19" t="s">
        <v>4</v>
      </c>
      <c r="E7" s="19">
        <v>587</v>
      </c>
      <c r="F7" s="19">
        <v>68</v>
      </c>
      <c r="G7" s="41">
        <f t="shared" si="3"/>
        <v>655</v>
      </c>
      <c r="H7" s="45">
        <f t="shared" si="4"/>
        <v>720.50000000000011</v>
      </c>
      <c r="I7" s="31">
        <v>5000</v>
      </c>
      <c r="J7" s="48">
        <f t="shared" si="5"/>
        <v>3275000</v>
      </c>
      <c r="K7" s="48">
        <f t="shared" si="0"/>
        <v>3111250</v>
      </c>
      <c r="L7" s="48">
        <f t="shared" si="1"/>
        <v>2620000</v>
      </c>
      <c r="M7" s="32">
        <f t="shared" si="2"/>
        <v>7000</v>
      </c>
      <c r="O7" s="3"/>
      <c r="P7" s="3"/>
    </row>
    <row r="8" spans="1:17">
      <c r="A8" s="15">
        <v>7</v>
      </c>
      <c r="B8" s="20">
        <v>201</v>
      </c>
      <c r="C8" s="16">
        <v>2</v>
      </c>
      <c r="D8" s="19" t="s">
        <v>4</v>
      </c>
      <c r="E8" s="53">
        <v>593</v>
      </c>
      <c r="F8" s="57">
        <v>76</v>
      </c>
      <c r="G8" s="41">
        <f t="shared" si="3"/>
        <v>669</v>
      </c>
      <c r="H8" s="45">
        <f t="shared" si="4"/>
        <v>735.90000000000009</v>
      </c>
      <c r="I8" s="31">
        <v>5000</v>
      </c>
      <c r="J8" s="48">
        <f t="shared" si="5"/>
        <v>3345000</v>
      </c>
      <c r="K8" s="48">
        <f t="shared" si="0"/>
        <v>3177750</v>
      </c>
      <c r="L8" s="48">
        <f t="shared" si="1"/>
        <v>2676000</v>
      </c>
      <c r="M8" s="32">
        <f t="shared" si="2"/>
        <v>7000</v>
      </c>
      <c r="O8" s="3"/>
      <c r="P8" s="3"/>
    </row>
    <row r="9" spans="1:17">
      <c r="A9" s="15">
        <v>8</v>
      </c>
      <c r="B9" s="20">
        <v>202</v>
      </c>
      <c r="C9" s="16">
        <v>2</v>
      </c>
      <c r="D9" s="19" t="s">
        <v>4</v>
      </c>
      <c r="E9" s="19">
        <v>565</v>
      </c>
      <c r="F9" s="19">
        <v>76</v>
      </c>
      <c r="G9" s="41">
        <f t="shared" si="3"/>
        <v>641</v>
      </c>
      <c r="H9" s="45">
        <f t="shared" si="4"/>
        <v>705.1</v>
      </c>
      <c r="I9" s="31">
        <v>5000</v>
      </c>
      <c r="J9" s="48">
        <f t="shared" si="5"/>
        <v>3205000</v>
      </c>
      <c r="K9" s="48">
        <f t="shared" si="0"/>
        <v>3044750</v>
      </c>
      <c r="L9" s="48">
        <f t="shared" si="1"/>
        <v>2564000</v>
      </c>
      <c r="M9" s="32">
        <f t="shared" si="2"/>
        <v>6500</v>
      </c>
      <c r="O9" s="3"/>
      <c r="P9" s="3"/>
    </row>
    <row r="10" spans="1:17">
      <c r="A10" s="15">
        <v>9</v>
      </c>
      <c r="B10" s="20">
        <v>203</v>
      </c>
      <c r="C10" s="16">
        <v>2</v>
      </c>
      <c r="D10" s="19" t="s">
        <v>4</v>
      </c>
      <c r="E10" s="19">
        <v>587</v>
      </c>
      <c r="F10" s="19">
        <v>57</v>
      </c>
      <c r="G10" s="41">
        <f t="shared" si="3"/>
        <v>644</v>
      </c>
      <c r="H10" s="45">
        <f t="shared" si="4"/>
        <v>708.40000000000009</v>
      </c>
      <c r="I10" s="31">
        <v>5000</v>
      </c>
      <c r="J10" s="48">
        <f t="shared" si="5"/>
        <v>3220000</v>
      </c>
      <c r="K10" s="48">
        <f t="shared" si="0"/>
        <v>3059000</v>
      </c>
      <c r="L10" s="48">
        <f t="shared" si="1"/>
        <v>2576000</v>
      </c>
      <c r="M10" s="32">
        <f t="shared" si="2"/>
        <v>6500</v>
      </c>
      <c r="O10" s="3"/>
      <c r="P10" s="3"/>
    </row>
    <row r="11" spans="1:17">
      <c r="A11" s="15">
        <v>10</v>
      </c>
      <c r="B11" s="20">
        <v>204</v>
      </c>
      <c r="C11" s="16">
        <v>2</v>
      </c>
      <c r="D11" s="19" t="s">
        <v>15</v>
      </c>
      <c r="E11" s="19">
        <v>774</v>
      </c>
      <c r="F11" s="19">
        <v>91</v>
      </c>
      <c r="G11" s="41">
        <f t="shared" si="3"/>
        <v>865</v>
      </c>
      <c r="H11" s="45">
        <f t="shared" si="4"/>
        <v>951.50000000000011</v>
      </c>
      <c r="I11" s="31">
        <v>5000</v>
      </c>
      <c r="J11" s="48">
        <f t="shared" si="5"/>
        <v>4325000</v>
      </c>
      <c r="K11" s="48">
        <f t="shared" si="0"/>
        <v>4108750</v>
      </c>
      <c r="L11" s="48">
        <f t="shared" si="1"/>
        <v>3460000</v>
      </c>
      <c r="M11" s="32">
        <f t="shared" si="2"/>
        <v>9000</v>
      </c>
      <c r="O11" s="3"/>
      <c r="P11" s="3"/>
    </row>
    <row r="12" spans="1:17">
      <c r="A12" s="15">
        <v>11</v>
      </c>
      <c r="B12" s="20">
        <v>205</v>
      </c>
      <c r="C12" s="16">
        <v>2</v>
      </c>
      <c r="D12" s="19" t="s">
        <v>15</v>
      </c>
      <c r="E12" s="19">
        <v>774</v>
      </c>
      <c r="F12" s="19">
        <v>91</v>
      </c>
      <c r="G12" s="41">
        <f t="shared" si="3"/>
        <v>865</v>
      </c>
      <c r="H12" s="45">
        <f t="shared" si="4"/>
        <v>951.50000000000011</v>
      </c>
      <c r="I12" s="31">
        <v>5000</v>
      </c>
      <c r="J12" s="48">
        <f t="shared" si="5"/>
        <v>4325000</v>
      </c>
      <c r="K12" s="48">
        <f t="shared" si="0"/>
        <v>4108750</v>
      </c>
      <c r="L12" s="48">
        <f t="shared" si="1"/>
        <v>3460000</v>
      </c>
      <c r="M12" s="32">
        <f t="shared" si="2"/>
        <v>9000</v>
      </c>
      <c r="O12" s="3"/>
      <c r="P12" s="3"/>
    </row>
    <row r="13" spans="1:17">
      <c r="A13" s="15">
        <v>12</v>
      </c>
      <c r="B13" s="20">
        <v>206</v>
      </c>
      <c r="C13" s="16">
        <v>2</v>
      </c>
      <c r="D13" s="19" t="s">
        <v>4</v>
      </c>
      <c r="E13" s="19">
        <v>587</v>
      </c>
      <c r="F13" s="19">
        <v>68</v>
      </c>
      <c r="G13" s="41">
        <f t="shared" si="3"/>
        <v>655</v>
      </c>
      <c r="H13" s="45">
        <f t="shared" si="4"/>
        <v>720.50000000000011</v>
      </c>
      <c r="I13" s="31">
        <v>5000</v>
      </c>
      <c r="J13" s="48">
        <f t="shared" si="5"/>
        <v>3275000</v>
      </c>
      <c r="K13" s="48">
        <f t="shared" si="0"/>
        <v>3111250</v>
      </c>
      <c r="L13" s="48">
        <f t="shared" si="1"/>
        <v>2620000</v>
      </c>
      <c r="M13" s="32">
        <f t="shared" si="2"/>
        <v>7000</v>
      </c>
      <c r="O13" s="3"/>
      <c r="P13" s="3"/>
    </row>
    <row r="14" spans="1:17">
      <c r="A14" s="15">
        <v>13</v>
      </c>
      <c r="B14" s="20">
        <v>301</v>
      </c>
      <c r="C14" s="16">
        <v>3</v>
      </c>
      <c r="D14" s="19" t="s">
        <v>4</v>
      </c>
      <c r="E14" s="53">
        <v>593</v>
      </c>
      <c r="F14" s="57">
        <v>76</v>
      </c>
      <c r="G14" s="41">
        <f t="shared" si="3"/>
        <v>669</v>
      </c>
      <c r="H14" s="45">
        <f t="shared" si="4"/>
        <v>735.90000000000009</v>
      </c>
      <c r="I14" s="31">
        <v>5000</v>
      </c>
      <c r="J14" s="48">
        <f t="shared" si="5"/>
        <v>3345000</v>
      </c>
      <c r="K14" s="48">
        <f t="shared" si="0"/>
        <v>3177750</v>
      </c>
      <c r="L14" s="48">
        <f t="shared" si="1"/>
        <v>2676000</v>
      </c>
      <c r="M14" s="32">
        <f t="shared" si="2"/>
        <v>7000</v>
      </c>
      <c r="O14" s="3"/>
      <c r="P14" s="3"/>
    </row>
    <row r="15" spans="1:17">
      <c r="A15" s="15">
        <v>14</v>
      </c>
      <c r="B15" s="20">
        <v>302</v>
      </c>
      <c r="C15" s="16">
        <v>3</v>
      </c>
      <c r="D15" s="19" t="s">
        <v>4</v>
      </c>
      <c r="E15" s="19">
        <v>565</v>
      </c>
      <c r="F15" s="19">
        <v>76</v>
      </c>
      <c r="G15" s="41">
        <f t="shared" si="3"/>
        <v>641</v>
      </c>
      <c r="H15" s="45">
        <f>G15*1.1</f>
        <v>705.1</v>
      </c>
      <c r="I15" s="31">
        <v>5000</v>
      </c>
      <c r="J15" s="48">
        <f t="shared" si="5"/>
        <v>3205000</v>
      </c>
      <c r="K15" s="48">
        <f t="shared" si="0"/>
        <v>3044750</v>
      </c>
      <c r="L15" s="48">
        <f t="shared" si="1"/>
        <v>2564000</v>
      </c>
      <c r="M15" s="32">
        <f t="shared" si="2"/>
        <v>6500</v>
      </c>
      <c r="O15" s="6"/>
    </row>
    <row r="16" spans="1:17">
      <c r="A16" s="15">
        <v>15</v>
      </c>
      <c r="B16" s="20">
        <v>303</v>
      </c>
      <c r="C16" s="16">
        <v>3</v>
      </c>
      <c r="D16" s="19" t="s">
        <v>4</v>
      </c>
      <c r="E16" s="19">
        <v>587</v>
      </c>
      <c r="F16" s="19">
        <v>57</v>
      </c>
      <c r="G16" s="41">
        <f t="shared" si="3"/>
        <v>644</v>
      </c>
      <c r="H16" s="45">
        <f t="shared" si="4"/>
        <v>708.40000000000009</v>
      </c>
      <c r="I16" s="31">
        <v>5000</v>
      </c>
      <c r="J16" s="48">
        <f t="shared" si="5"/>
        <v>3220000</v>
      </c>
      <c r="K16" s="48">
        <f t="shared" si="0"/>
        <v>3059000</v>
      </c>
      <c r="L16" s="48">
        <f t="shared" si="1"/>
        <v>2576000</v>
      </c>
      <c r="M16" s="32">
        <f t="shared" si="2"/>
        <v>6500</v>
      </c>
      <c r="O16" s="7"/>
    </row>
    <row r="17" spans="1:13">
      <c r="A17" s="15">
        <v>16</v>
      </c>
      <c r="B17" s="20">
        <v>304</v>
      </c>
      <c r="C17" s="16">
        <v>3</v>
      </c>
      <c r="D17" s="19" t="s">
        <v>15</v>
      </c>
      <c r="E17" s="19">
        <v>774</v>
      </c>
      <c r="F17" s="19">
        <v>91</v>
      </c>
      <c r="G17" s="41">
        <f t="shared" si="3"/>
        <v>865</v>
      </c>
      <c r="H17" s="45">
        <f t="shared" si="4"/>
        <v>951.50000000000011</v>
      </c>
      <c r="I17" s="31">
        <v>5000</v>
      </c>
      <c r="J17" s="48">
        <f t="shared" si="5"/>
        <v>4325000</v>
      </c>
      <c r="K17" s="48">
        <f t="shared" si="0"/>
        <v>4108750</v>
      </c>
      <c r="L17" s="48">
        <f t="shared" si="1"/>
        <v>3460000</v>
      </c>
      <c r="M17" s="32">
        <f t="shared" si="2"/>
        <v>9000</v>
      </c>
    </row>
    <row r="18" spans="1:13">
      <c r="A18" s="15">
        <v>17</v>
      </c>
      <c r="B18" s="20">
        <v>305</v>
      </c>
      <c r="C18" s="16">
        <v>3</v>
      </c>
      <c r="D18" s="19" t="s">
        <v>15</v>
      </c>
      <c r="E18" s="19">
        <v>774</v>
      </c>
      <c r="F18" s="19">
        <v>91</v>
      </c>
      <c r="G18" s="41">
        <f t="shared" si="3"/>
        <v>865</v>
      </c>
      <c r="H18" s="45">
        <f t="shared" si="4"/>
        <v>951.50000000000011</v>
      </c>
      <c r="I18" s="31">
        <v>5000</v>
      </c>
      <c r="J18" s="48">
        <f t="shared" si="5"/>
        <v>4325000</v>
      </c>
      <c r="K18" s="48">
        <f t="shared" si="0"/>
        <v>4108750</v>
      </c>
      <c r="L18" s="48">
        <f t="shared" si="1"/>
        <v>3460000</v>
      </c>
      <c r="M18" s="32">
        <f t="shared" si="2"/>
        <v>9000</v>
      </c>
    </row>
    <row r="19" spans="1:13">
      <c r="A19" s="15">
        <v>18</v>
      </c>
      <c r="B19" s="20">
        <v>306</v>
      </c>
      <c r="C19" s="16">
        <v>3</v>
      </c>
      <c r="D19" s="19" t="s">
        <v>4</v>
      </c>
      <c r="E19" s="19">
        <v>587</v>
      </c>
      <c r="F19" s="19">
        <v>68</v>
      </c>
      <c r="G19" s="41">
        <f t="shared" si="3"/>
        <v>655</v>
      </c>
      <c r="H19" s="45">
        <f t="shared" si="4"/>
        <v>720.50000000000011</v>
      </c>
      <c r="I19" s="31">
        <v>5000</v>
      </c>
      <c r="J19" s="48">
        <f t="shared" si="5"/>
        <v>3275000</v>
      </c>
      <c r="K19" s="48">
        <f t="shared" si="0"/>
        <v>3111250</v>
      </c>
      <c r="L19" s="48">
        <f t="shared" si="1"/>
        <v>2620000</v>
      </c>
      <c r="M19" s="32">
        <f t="shared" si="2"/>
        <v>7000</v>
      </c>
    </row>
    <row r="20" spans="1:13">
      <c r="A20" s="15">
        <v>19</v>
      </c>
      <c r="B20" s="20">
        <v>401</v>
      </c>
      <c r="C20" s="16">
        <v>4</v>
      </c>
      <c r="D20" s="19" t="s">
        <v>4</v>
      </c>
      <c r="E20" s="53">
        <v>593</v>
      </c>
      <c r="F20" s="57">
        <v>76</v>
      </c>
      <c r="G20" s="41">
        <f t="shared" si="3"/>
        <v>669</v>
      </c>
      <c r="H20" s="45">
        <f t="shared" si="4"/>
        <v>735.90000000000009</v>
      </c>
      <c r="I20" s="31">
        <v>5000</v>
      </c>
      <c r="J20" s="48">
        <f t="shared" si="5"/>
        <v>3345000</v>
      </c>
      <c r="K20" s="48">
        <f t="shared" si="0"/>
        <v>3177750</v>
      </c>
      <c r="L20" s="48">
        <f t="shared" si="1"/>
        <v>2676000</v>
      </c>
      <c r="M20" s="32">
        <f t="shared" si="2"/>
        <v>7000</v>
      </c>
    </row>
    <row r="21" spans="1:13">
      <c r="A21" s="15">
        <v>20</v>
      </c>
      <c r="B21" s="20">
        <v>402</v>
      </c>
      <c r="C21" s="16">
        <v>4</v>
      </c>
      <c r="D21" s="19" t="s">
        <v>4</v>
      </c>
      <c r="E21" s="19">
        <v>565</v>
      </c>
      <c r="F21" s="19">
        <v>76</v>
      </c>
      <c r="G21" s="41">
        <f t="shared" si="3"/>
        <v>641</v>
      </c>
      <c r="H21" s="45">
        <f t="shared" si="4"/>
        <v>705.1</v>
      </c>
      <c r="I21" s="31">
        <v>5000</v>
      </c>
      <c r="J21" s="48">
        <f t="shared" si="5"/>
        <v>3205000</v>
      </c>
      <c r="K21" s="48">
        <f t="shared" si="0"/>
        <v>3044750</v>
      </c>
      <c r="L21" s="48">
        <f t="shared" si="1"/>
        <v>2564000</v>
      </c>
      <c r="M21" s="32">
        <f t="shared" si="2"/>
        <v>6500</v>
      </c>
    </row>
    <row r="22" spans="1:13">
      <c r="A22" s="15">
        <v>21</v>
      </c>
      <c r="B22" s="20">
        <v>403</v>
      </c>
      <c r="C22" s="16">
        <v>4</v>
      </c>
      <c r="D22" s="19" t="s">
        <v>4</v>
      </c>
      <c r="E22" s="19">
        <v>587</v>
      </c>
      <c r="F22" s="19">
        <v>57</v>
      </c>
      <c r="G22" s="41">
        <f t="shared" si="3"/>
        <v>644</v>
      </c>
      <c r="H22" s="45">
        <f t="shared" si="4"/>
        <v>708.40000000000009</v>
      </c>
      <c r="I22" s="31">
        <v>5000</v>
      </c>
      <c r="J22" s="48">
        <f t="shared" si="5"/>
        <v>3220000</v>
      </c>
      <c r="K22" s="48">
        <f t="shared" si="0"/>
        <v>3059000</v>
      </c>
      <c r="L22" s="48">
        <f t="shared" si="1"/>
        <v>2576000</v>
      </c>
      <c r="M22" s="32">
        <f t="shared" si="2"/>
        <v>6500</v>
      </c>
    </row>
    <row r="23" spans="1:13">
      <c r="A23" s="15">
        <v>22</v>
      </c>
      <c r="B23" s="15">
        <v>404</v>
      </c>
      <c r="C23" s="16">
        <v>4</v>
      </c>
      <c r="D23" s="19" t="s">
        <v>15</v>
      </c>
      <c r="E23" s="19">
        <v>774</v>
      </c>
      <c r="F23" s="19">
        <v>91</v>
      </c>
      <c r="G23" s="41">
        <f t="shared" si="3"/>
        <v>865</v>
      </c>
      <c r="H23" s="45">
        <f t="shared" si="4"/>
        <v>951.50000000000011</v>
      </c>
      <c r="I23" s="31">
        <v>5000</v>
      </c>
      <c r="J23" s="48">
        <f t="shared" si="5"/>
        <v>4325000</v>
      </c>
      <c r="K23" s="48">
        <f t="shared" si="0"/>
        <v>4108750</v>
      </c>
      <c r="L23" s="48">
        <f t="shared" si="1"/>
        <v>3460000</v>
      </c>
      <c r="M23" s="32">
        <f t="shared" si="2"/>
        <v>9000</v>
      </c>
    </row>
    <row r="24" spans="1:13">
      <c r="A24" s="15">
        <v>23</v>
      </c>
      <c r="B24" s="15">
        <v>405</v>
      </c>
      <c r="C24" s="16">
        <v>4</v>
      </c>
      <c r="D24" s="19" t="s">
        <v>15</v>
      </c>
      <c r="E24" s="19">
        <v>774</v>
      </c>
      <c r="F24" s="19">
        <v>91</v>
      </c>
      <c r="G24" s="41">
        <f>E24+F24</f>
        <v>865</v>
      </c>
      <c r="H24" s="45">
        <f t="shared" si="4"/>
        <v>951.50000000000011</v>
      </c>
      <c r="I24" s="31">
        <v>5000</v>
      </c>
      <c r="J24" s="48">
        <f t="shared" si="5"/>
        <v>4325000</v>
      </c>
      <c r="K24" s="48">
        <f t="shared" si="0"/>
        <v>4108750</v>
      </c>
      <c r="L24" s="48">
        <f t="shared" si="1"/>
        <v>3460000</v>
      </c>
      <c r="M24" s="32">
        <f t="shared" si="2"/>
        <v>9000</v>
      </c>
    </row>
    <row r="25" spans="1:13">
      <c r="A25" s="15">
        <v>24</v>
      </c>
      <c r="B25" s="15">
        <v>406</v>
      </c>
      <c r="C25" s="16">
        <v>4</v>
      </c>
      <c r="D25" s="19" t="s">
        <v>4</v>
      </c>
      <c r="E25" s="19">
        <v>587</v>
      </c>
      <c r="F25" s="19">
        <v>68</v>
      </c>
      <c r="G25" s="41">
        <f t="shared" si="3"/>
        <v>655</v>
      </c>
      <c r="H25" s="45">
        <f t="shared" si="4"/>
        <v>720.50000000000011</v>
      </c>
      <c r="I25" s="31">
        <v>5000</v>
      </c>
      <c r="J25" s="48">
        <f t="shared" si="5"/>
        <v>3275000</v>
      </c>
      <c r="K25" s="48">
        <f t="shared" si="0"/>
        <v>3111250</v>
      </c>
      <c r="L25" s="48">
        <f t="shared" si="1"/>
        <v>2620000</v>
      </c>
      <c r="M25" s="32">
        <f t="shared" si="2"/>
        <v>7000</v>
      </c>
    </row>
    <row r="26" spans="1:13">
      <c r="A26" s="15">
        <v>25</v>
      </c>
      <c r="B26" s="15">
        <v>501</v>
      </c>
      <c r="C26" s="16">
        <v>5</v>
      </c>
      <c r="D26" s="19" t="s">
        <v>4</v>
      </c>
      <c r="E26" s="53">
        <v>593</v>
      </c>
      <c r="F26" s="57">
        <v>76</v>
      </c>
      <c r="G26" s="41">
        <f t="shared" si="3"/>
        <v>669</v>
      </c>
      <c r="H26" s="45">
        <f t="shared" si="4"/>
        <v>735.90000000000009</v>
      </c>
      <c r="I26" s="31">
        <v>5000</v>
      </c>
      <c r="J26" s="48">
        <f t="shared" si="5"/>
        <v>3345000</v>
      </c>
      <c r="K26" s="48">
        <f t="shared" si="0"/>
        <v>3177750</v>
      </c>
      <c r="L26" s="48">
        <f t="shared" si="1"/>
        <v>2676000</v>
      </c>
      <c r="M26" s="32">
        <f t="shared" si="2"/>
        <v>7000</v>
      </c>
    </row>
    <row r="27" spans="1:13">
      <c r="A27" s="15">
        <v>26</v>
      </c>
      <c r="B27" s="15">
        <v>502</v>
      </c>
      <c r="C27" s="16">
        <v>5</v>
      </c>
      <c r="D27" s="19" t="s">
        <v>4</v>
      </c>
      <c r="E27" s="19">
        <v>565</v>
      </c>
      <c r="F27" s="19">
        <v>76</v>
      </c>
      <c r="G27" s="41">
        <f t="shared" si="3"/>
        <v>641</v>
      </c>
      <c r="H27" s="45">
        <f t="shared" si="4"/>
        <v>705.1</v>
      </c>
      <c r="I27" s="31">
        <v>5000</v>
      </c>
      <c r="J27" s="48">
        <f t="shared" si="5"/>
        <v>3205000</v>
      </c>
      <c r="K27" s="48">
        <f t="shared" si="0"/>
        <v>3044750</v>
      </c>
      <c r="L27" s="48">
        <f t="shared" si="1"/>
        <v>2564000</v>
      </c>
      <c r="M27" s="32">
        <f t="shared" si="2"/>
        <v>6500</v>
      </c>
    </row>
    <row r="28" spans="1:13">
      <c r="A28" s="15">
        <v>27</v>
      </c>
      <c r="B28" s="15">
        <v>503</v>
      </c>
      <c r="C28" s="16">
        <v>5</v>
      </c>
      <c r="D28" s="19" t="s">
        <v>4</v>
      </c>
      <c r="E28" s="19">
        <v>587</v>
      </c>
      <c r="F28" s="19">
        <v>57</v>
      </c>
      <c r="G28" s="41">
        <f t="shared" si="3"/>
        <v>644</v>
      </c>
      <c r="H28" s="45">
        <f>G28*1.1</f>
        <v>708.40000000000009</v>
      </c>
      <c r="I28" s="31">
        <v>5000</v>
      </c>
      <c r="J28" s="48">
        <f t="shared" si="5"/>
        <v>3220000</v>
      </c>
      <c r="K28" s="48">
        <f t="shared" si="0"/>
        <v>3059000</v>
      </c>
      <c r="L28" s="48">
        <f t="shared" si="1"/>
        <v>2576000</v>
      </c>
      <c r="M28" s="32">
        <f t="shared" si="2"/>
        <v>6500</v>
      </c>
    </row>
    <row r="29" spans="1:13">
      <c r="A29" s="15">
        <v>28</v>
      </c>
      <c r="B29" s="15">
        <v>504</v>
      </c>
      <c r="C29" s="16">
        <v>5</v>
      </c>
      <c r="D29" s="19" t="s">
        <v>15</v>
      </c>
      <c r="E29" s="19">
        <v>774</v>
      </c>
      <c r="F29" s="19">
        <v>91</v>
      </c>
      <c r="G29" s="41">
        <f t="shared" si="3"/>
        <v>865</v>
      </c>
      <c r="H29" s="45">
        <f t="shared" si="4"/>
        <v>951.50000000000011</v>
      </c>
      <c r="I29" s="31">
        <v>5000</v>
      </c>
      <c r="J29" s="48">
        <f t="shared" si="5"/>
        <v>4325000</v>
      </c>
      <c r="K29" s="48">
        <f t="shared" si="0"/>
        <v>4108750</v>
      </c>
      <c r="L29" s="48">
        <f t="shared" si="1"/>
        <v>3460000</v>
      </c>
      <c r="M29" s="32">
        <f t="shared" si="2"/>
        <v>9000</v>
      </c>
    </row>
    <row r="30" spans="1:13">
      <c r="A30" s="15">
        <v>29</v>
      </c>
      <c r="B30" s="15">
        <v>505</v>
      </c>
      <c r="C30" s="16">
        <v>5</v>
      </c>
      <c r="D30" s="19" t="s">
        <v>15</v>
      </c>
      <c r="E30" s="19">
        <v>774</v>
      </c>
      <c r="F30" s="19">
        <v>91</v>
      </c>
      <c r="G30" s="41">
        <f t="shared" si="3"/>
        <v>865</v>
      </c>
      <c r="H30" s="45">
        <f t="shared" si="4"/>
        <v>951.50000000000011</v>
      </c>
      <c r="I30" s="31">
        <v>5000</v>
      </c>
      <c r="J30" s="48">
        <f t="shared" si="5"/>
        <v>4325000</v>
      </c>
      <c r="K30" s="48">
        <f t="shared" si="0"/>
        <v>4108750</v>
      </c>
      <c r="L30" s="48">
        <f t="shared" si="1"/>
        <v>3460000</v>
      </c>
      <c r="M30" s="32">
        <f t="shared" si="2"/>
        <v>9000</v>
      </c>
    </row>
    <row r="31" spans="1:13">
      <c r="A31" s="15">
        <v>30</v>
      </c>
      <c r="B31" s="15">
        <v>506</v>
      </c>
      <c r="C31" s="16">
        <v>5</v>
      </c>
      <c r="D31" s="19" t="s">
        <v>4</v>
      </c>
      <c r="E31" s="19">
        <v>587</v>
      </c>
      <c r="F31" s="19">
        <v>68</v>
      </c>
      <c r="G31" s="41">
        <f t="shared" si="3"/>
        <v>655</v>
      </c>
      <c r="H31" s="45">
        <f t="shared" si="4"/>
        <v>720.50000000000011</v>
      </c>
      <c r="I31" s="31">
        <v>5000</v>
      </c>
      <c r="J31" s="48">
        <f t="shared" si="5"/>
        <v>3275000</v>
      </c>
      <c r="K31" s="48">
        <f t="shared" si="0"/>
        <v>3111250</v>
      </c>
      <c r="L31" s="48">
        <f t="shared" si="1"/>
        <v>2620000</v>
      </c>
      <c r="M31" s="32">
        <f t="shared" si="2"/>
        <v>7000</v>
      </c>
    </row>
    <row r="32" spans="1:13">
      <c r="A32" s="15">
        <v>31</v>
      </c>
      <c r="B32" s="15">
        <v>601</v>
      </c>
      <c r="C32" s="16">
        <v>6</v>
      </c>
      <c r="D32" s="19" t="s">
        <v>4</v>
      </c>
      <c r="E32" s="53">
        <v>593</v>
      </c>
      <c r="F32" s="57">
        <v>76</v>
      </c>
      <c r="G32" s="41">
        <f t="shared" si="3"/>
        <v>669</v>
      </c>
      <c r="H32" s="45">
        <f t="shared" si="4"/>
        <v>735.90000000000009</v>
      </c>
      <c r="I32" s="31">
        <v>5000</v>
      </c>
      <c r="J32" s="48">
        <f t="shared" si="5"/>
        <v>3345000</v>
      </c>
      <c r="K32" s="48">
        <f t="shared" si="0"/>
        <v>3177750</v>
      </c>
      <c r="L32" s="48">
        <f t="shared" si="1"/>
        <v>2676000</v>
      </c>
      <c r="M32" s="32">
        <f t="shared" si="2"/>
        <v>7000</v>
      </c>
    </row>
    <row r="33" spans="1:13">
      <c r="A33" s="15">
        <v>32</v>
      </c>
      <c r="B33" s="15">
        <v>602</v>
      </c>
      <c r="C33" s="16">
        <v>6</v>
      </c>
      <c r="D33" s="19" t="s">
        <v>4</v>
      </c>
      <c r="E33" s="19">
        <v>565</v>
      </c>
      <c r="F33" s="19">
        <v>76</v>
      </c>
      <c r="G33" s="41">
        <f t="shared" si="3"/>
        <v>641</v>
      </c>
      <c r="H33" s="45">
        <f t="shared" si="4"/>
        <v>705.1</v>
      </c>
      <c r="I33" s="31">
        <v>5000</v>
      </c>
      <c r="J33" s="48">
        <f>I33*G33</f>
        <v>3205000</v>
      </c>
      <c r="K33" s="48">
        <f t="shared" si="0"/>
        <v>3044750</v>
      </c>
      <c r="L33" s="48">
        <f t="shared" si="1"/>
        <v>2564000</v>
      </c>
      <c r="M33" s="32">
        <f t="shared" si="2"/>
        <v>6500</v>
      </c>
    </row>
    <row r="34" spans="1:13">
      <c r="A34" s="15">
        <v>33</v>
      </c>
      <c r="B34" s="15">
        <v>603</v>
      </c>
      <c r="C34" s="16">
        <v>6</v>
      </c>
      <c r="D34" s="19" t="s">
        <v>4</v>
      </c>
      <c r="E34" s="19">
        <v>587</v>
      </c>
      <c r="F34" s="19">
        <v>57</v>
      </c>
      <c r="G34" s="41">
        <f>E34+F34</f>
        <v>644</v>
      </c>
      <c r="H34" s="45">
        <f t="shared" si="4"/>
        <v>708.40000000000009</v>
      </c>
      <c r="I34" s="31">
        <v>5000</v>
      </c>
      <c r="J34" s="48">
        <f t="shared" si="5"/>
        <v>3220000</v>
      </c>
      <c r="K34" s="48">
        <f t="shared" si="0"/>
        <v>3059000</v>
      </c>
      <c r="L34" s="48">
        <f t="shared" si="1"/>
        <v>2576000</v>
      </c>
      <c r="M34" s="32">
        <f t="shared" si="2"/>
        <v>6500</v>
      </c>
    </row>
    <row r="35" spans="1:13">
      <c r="A35" s="15">
        <v>34</v>
      </c>
      <c r="B35" s="15">
        <v>604</v>
      </c>
      <c r="C35" s="16">
        <v>6</v>
      </c>
      <c r="D35" s="19" t="s">
        <v>15</v>
      </c>
      <c r="E35" s="19">
        <v>774</v>
      </c>
      <c r="F35" s="19">
        <v>91</v>
      </c>
      <c r="G35" s="41">
        <f t="shared" si="3"/>
        <v>865</v>
      </c>
      <c r="H35" s="45">
        <f t="shared" si="4"/>
        <v>951.50000000000011</v>
      </c>
      <c r="I35" s="31">
        <v>5000</v>
      </c>
      <c r="J35" s="48">
        <f t="shared" si="5"/>
        <v>4325000</v>
      </c>
      <c r="K35" s="48">
        <f t="shared" si="0"/>
        <v>4108750</v>
      </c>
      <c r="L35" s="48">
        <f t="shared" si="1"/>
        <v>3460000</v>
      </c>
      <c r="M35" s="32">
        <f t="shared" si="2"/>
        <v>9000</v>
      </c>
    </row>
    <row r="36" spans="1:13">
      <c r="A36" s="15">
        <v>35</v>
      </c>
      <c r="B36" s="15">
        <v>605</v>
      </c>
      <c r="C36" s="16">
        <v>6</v>
      </c>
      <c r="D36" s="19" t="s">
        <v>15</v>
      </c>
      <c r="E36" s="19">
        <v>774</v>
      </c>
      <c r="F36" s="19">
        <v>91</v>
      </c>
      <c r="G36" s="41">
        <f t="shared" si="3"/>
        <v>865</v>
      </c>
      <c r="H36" s="45">
        <f t="shared" si="4"/>
        <v>951.50000000000011</v>
      </c>
      <c r="I36" s="31">
        <v>5000</v>
      </c>
      <c r="J36" s="48">
        <f t="shared" si="5"/>
        <v>4325000</v>
      </c>
      <c r="K36" s="48">
        <f t="shared" si="0"/>
        <v>4108750</v>
      </c>
      <c r="L36" s="48">
        <f t="shared" si="1"/>
        <v>3460000</v>
      </c>
      <c r="M36" s="32">
        <f t="shared" si="2"/>
        <v>9000</v>
      </c>
    </row>
    <row r="37" spans="1:13">
      <c r="A37" s="15">
        <v>36</v>
      </c>
      <c r="B37" s="15">
        <v>606</v>
      </c>
      <c r="C37" s="16">
        <v>6</v>
      </c>
      <c r="D37" s="19" t="s">
        <v>4</v>
      </c>
      <c r="E37" s="19">
        <v>587</v>
      </c>
      <c r="F37" s="19">
        <v>68</v>
      </c>
      <c r="G37" s="41">
        <f t="shared" si="3"/>
        <v>655</v>
      </c>
      <c r="H37" s="45">
        <f t="shared" si="4"/>
        <v>720.50000000000011</v>
      </c>
      <c r="I37" s="31">
        <v>5000</v>
      </c>
      <c r="J37" s="48">
        <f>I37*G37</f>
        <v>3275000</v>
      </c>
      <c r="K37" s="48">
        <f>J37*0.95</f>
        <v>3111250</v>
      </c>
      <c r="L37" s="48">
        <f>J37*0.8</f>
        <v>2620000</v>
      </c>
      <c r="M37" s="32">
        <f>MROUND((J37*0.025/12),500)</f>
        <v>7000</v>
      </c>
    </row>
    <row r="38" spans="1:13">
      <c r="A38" s="15">
        <v>37</v>
      </c>
      <c r="B38" s="15">
        <v>701</v>
      </c>
      <c r="C38" s="53">
        <v>7</v>
      </c>
      <c r="D38" s="19" t="s">
        <v>4</v>
      </c>
      <c r="E38" s="53">
        <v>593</v>
      </c>
      <c r="F38" s="57">
        <v>76</v>
      </c>
      <c r="G38" s="41">
        <f t="shared" si="3"/>
        <v>669</v>
      </c>
      <c r="H38" s="45">
        <f t="shared" si="4"/>
        <v>735.90000000000009</v>
      </c>
      <c r="I38" s="31">
        <v>5000</v>
      </c>
      <c r="J38" s="48">
        <f t="shared" ref="J38:J55" si="6">I38*G38</f>
        <v>3345000</v>
      </c>
      <c r="K38" s="48">
        <f t="shared" ref="K38:K55" si="7">J38*0.95</f>
        <v>3177750</v>
      </c>
      <c r="L38" s="48">
        <f t="shared" ref="L38:L55" si="8">J38*0.8</f>
        <v>2676000</v>
      </c>
      <c r="M38" s="32">
        <f t="shared" ref="M38:M55" si="9">MROUND((J38*0.025/12),500)</f>
        <v>7000</v>
      </c>
    </row>
    <row r="39" spans="1:13">
      <c r="A39" s="15">
        <v>38</v>
      </c>
      <c r="B39" s="15">
        <v>702</v>
      </c>
      <c r="C39" s="53">
        <v>7</v>
      </c>
      <c r="D39" s="19" t="s">
        <v>4</v>
      </c>
      <c r="E39" s="19">
        <v>565</v>
      </c>
      <c r="F39" s="19">
        <v>76</v>
      </c>
      <c r="G39" s="41">
        <f t="shared" si="3"/>
        <v>641</v>
      </c>
      <c r="H39" s="45">
        <f t="shared" si="4"/>
        <v>705.1</v>
      </c>
      <c r="I39" s="31">
        <v>5000</v>
      </c>
      <c r="J39" s="48">
        <f t="shared" si="6"/>
        <v>3205000</v>
      </c>
      <c r="K39" s="48">
        <f t="shared" si="7"/>
        <v>3044750</v>
      </c>
      <c r="L39" s="48">
        <f t="shared" si="8"/>
        <v>2564000</v>
      </c>
      <c r="M39" s="32">
        <f t="shared" si="9"/>
        <v>6500</v>
      </c>
    </row>
    <row r="40" spans="1:13">
      <c r="A40" s="15">
        <v>39</v>
      </c>
      <c r="B40" s="15">
        <v>703</v>
      </c>
      <c r="C40" s="53">
        <v>7</v>
      </c>
      <c r="D40" s="19" t="s">
        <v>4</v>
      </c>
      <c r="E40" s="19">
        <v>587</v>
      </c>
      <c r="F40" s="19">
        <v>57</v>
      </c>
      <c r="G40" s="41">
        <f t="shared" si="3"/>
        <v>644</v>
      </c>
      <c r="H40" s="45">
        <f t="shared" si="4"/>
        <v>708.40000000000009</v>
      </c>
      <c r="I40" s="31">
        <v>5000</v>
      </c>
      <c r="J40" s="48">
        <f t="shared" si="6"/>
        <v>3220000</v>
      </c>
      <c r="K40" s="48">
        <f t="shared" si="7"/>
        <v>3059000</v>
      </c>
      <c r="L40" s="48">
        <f t="shared" si="8"/>
        <v>2576000</v>
      </c>
      <c r="M40" s="32">
        <f t="shared" si="9"/>
        <v>6500</v>
      </c>
    </row>
    <row r="41" spans="1:13">
      <c r="A41" s="15">
        <v>40</v>
      </c>
      <c r="B41" s="15">
        <v>704</v>
      </c>
      <c r="C41" s="53">
        <v>7</v>
      </c>
      <c r="D41" s="19" t="s">
        <v>15</v>
      </c>
      <c r="E41" s="19">
        <v>774</v>
      </c>
      <c r="F41" s="19">
        <v>91</v>
      </c>
      <c r="G41" s="41">
        <f t="shared" si="3"/>
        <v>865</v>
      </c>
      <c r="H41" s="45">
        <f>G41*1.1</f>
        <v>951.50000000000011</v>
      </c>
      <c r="I41" s="31">
        <v>5000</v>
      </c>
      <c r="J41" s="48">
        <f t="shared" si="6"/>
        <v>4325000</v>
      </c>
      <c r="K41" s="48">
        <f t="shared" si="7"/>
        <v>4108750</v>
      </c>
      <c r="L41" s="48">
        <f t="shared" si="8"/>
        <v>3460000</v>
      </c>
      <c r="M41" s="32">
        <f t="shared" si="9"/>
        <v>9000</v>
      </c>
    </row>
    <row r="42" spans="1:13">
      <c r="A42" s="15">
        <v>41</v>
      </c>
      <c r="B42" s="15">
        <v>705</v>
      </c>
      <c r="C42" s="53">
        <v>7</v>
      </c>
      <c r="D42" s="19" t="s">
        <v>15</v>
      </c>
      <c r="E42" s="19">
        <v>774</v>
      </c>
      <c r="F42" s="19">
        <v>91</v>
      </c>
      <c r="G42" s="41">
        <f t="shared" si="3"/>
        <v>865</v>
      </c>
      <c r="H42" s="45">
        <f t="shared" si="4"/>
        <v>951.50000000000011</v>
      </c>
      <c r="I42" s="31">
        <v>5000</v>
      </c>
      <c r="J42" s="48">
        <f t="shared" si="6"/>
        <v>4325000</v>
      </c>
      <c r="K42" s="48">
        <f t="shared" si="7"/>
        <v>4108750</v>
      </c>
      <c r="L42" s="48">
        <f t="shared" si="8"/>
        <v>3460000</v>
      </c>
      <c r="M42" s="32">
        <f t="shared" si="9"/>
        <v>9000</v>
      </c>
    </row>
    <row r="43" spans="1:13">
      <c r="A43" s="15">
        <v>42</v>
      </c>
      <c r="B43" s="15">
        <v>706</v>
      </c>
      <c r="C43" s="53">
        <v>7</v>
      </c>
      <c r="D43" s="19" t="s">
        <v>4</v>
      </c>
      <c r="E43" s="19">
        <v>587</v>
      </c>
      <c r="F43" s="19">
        <v>68</v>
      </c>
      <c r="G43" s="41">
        <f t="shared" si="3"/>
        <v>655</v>
      </c>
      <c r="H43" s="45">
        <f t="shared" si="4"/>
        <v>720.50000000000011</v>
      </c>
      <c r="I43" s="31">
        <v>5000</v>
      </c>
      <c r="J43" s="48">
        <f t="shared" si="6"/>
        <v>3275000</v>
      </c>
      <c r="K43" s="48">
        <f t="shared" si="7"/>
        <v>3111250</v>
      </c>
      <c r="L43" s="48">
        <f t="shared" si="8"/>
        <v>2620000</v>
      </c>
      <c r="M43" s="32">
        <f t="shared" si="9"/>
        <v>7000</v>
      </c>
    </row>
    <row r="44" spans="1:13">
      <c r="A44" s="15">
        <v>43</v>
      </c>
      <c r="B44" s="15">
        <v>801</v>
      </c>
      <c r="C44" s="53">
        <v>8</v>
      </c>
      <c r="D44" s="19" t="s">
        <v>4</v>
      </c>
      <c r="E44" s="53">
        <v>612</v>
      </c>
      <c r="F44" s="57">
        <v>57</v>
      </c>
      <c r="G44" s="41">
        <f t="shared" si="3"/>
        <v>669</v>
      </c>
      <c r="H44" s="45">
        <f t="shared" si="4"/>
        <v>735.90000000000009</v>
      </c>
      <c r="I44" s="31">
        <v>5000</v>
      </c>
      <c r="J44" s="48">
        <f t="shared" si="6"/>
        <v>3345000</v>
      </c>
      <c r="K44" s="48">
        <f t="shared" si="7"/>
        <v>3177750</v>
      </c>
      <c r="L44" s="48">
        <f t="shared" si="8"/>
        <v>2676000</v>
      </c>
      <c r="M44" s="32">
        <f t="shared" si="9"/>
        <v>7000</v>
      </c>
    </row>
    <row r="45" spans="1:13">
      <c r="A45" s="15">
        <v>44</v>
      </c>
      <c r="B45" s="15">
        <v>802</v>
      </c>
      <c r="C45" s="53">
        <v>8</v>
      </c>
      <c r="D45" s="19" t="s">
        <v>4</v>
      </c>
      <c r="E45" s="19">
        <v>565</v>
      </c>
      <c r="F45" s="19">
        <v>76</v>
      </c>
      <c r="G45" s="41">
        <f t="shared" si="3"/>
        <v>641</v>
      </c>
      <c r="H45" s="45">
        <f t="shared" si="4"/>
        <v>705.1</v>
      </c>
      <c r="I45" s="31">
        <v>5000</v>
      </c>
      <c r="J45" s="48">
        <f t="shared" si="6"/>
        <v>3205000</v>
      </c>
      <c r="K45" s="48">
        <f t="shared" si="7"/>
        <v>3044750</v>
      </c>
      <c r="L45" s="48">
        <f t="shared" si="8"/>
        <v>2564000</v>
      </c>
      <c r="M45" s="32">
        <f t="shared" si="9"/>
        <v>6500</v>
      </c>
    </row>
    <row r="46" spans="1:13">
      <c r="A46" s="15">
        <v>45</v>
      </c>
      <c r="B46" s="15">
        <v>803</v>
      </c>
      <c r="C46" s="53">
        <v>8</v>
      </c>
      <c r="D46" s="19" t="s">
        <v>4</v>
      </c>
      <c r="E46" s="19">
        <v>587</v>
      </c>
      <c r="F46" s="19">
        <v>57</v>
      </c>
      <c r="G46" s="41">
        <f>E46+F46</f>
        <v>644</v>
      </c>
      <c r="H46" s="45">
        <f t="shared" si="4"/>
        <v>708.40000000000009</v>
      </c>
      <c r="I46" s="31">
        <v>5000</v>
      </c>
      <c r="J46" s="48">
        <f t="shared" si="6"/>
        <v>3220000</v>
      </c>
      <c r="K46" s="48">
        <f t="shared" si="7"/>
        <v>3059000</v>
      </c>
      <c r="L46" s="48">
        <f t="shared" si="8"/>
        <v>2576000</v>
      </c>
      <c r="M46" s="32">
        <f t="shared" si="9"/>
        <v>6500</v>
      </c>
    </row>
    <row r="47" spans="1:13">
      <c r="A47" s="15">
        <v>46</v>
      </c>
      <c r="B47" s="15">
        <v>804</v>
      </c>
      <c r="C47" s="53">
        <v>8</v>
      </c>
      <c r="D47" s="19" t="s">
        <v>15</v>
      </c>
      <c r="E47" s="19">
        <v>774</v>
      </c>
      <c r="F47" s="19">
        <v>91</v>
      </c>
      <c r="G47" s="41">
        <f t="shared" si="3"/>
        <v>865</v>
      </c>
      <c r="H47" s="45">
        <f t="shared" si="4"/>
        <v>951.50000000000011</v>
      </c>
      <c r="I47" s="31">
        <v>5000</v>
      </c>
      <c r="J47" s="48">
        <f t="shared" si="6"/>
        <v>4325000</v>
      </c>
      <c r="K47" s="48">
        <f t="shared" si="7"/>
        <v>4108750</v>
      </c>
      <c r="L47" s="48">
        <f>J47*0.8</f>
        <v>3460000</v>
      </c>
      <c r="M47" s="32">
        <f t="shared" si="9"/>
        <v>9000</v>
      </c>
    </row>
    <row r="48" spans="1:13">
      <c r="A48" s="15">
        <v>47</v>
      </c>
      <c r="B48" s="15">
        <v>805</v>
      </c>
      <c r="C48" s="53">
        <v>8</v>
      </c>
      <c r="D48" s="19" t="s">
        <v>15</v>
      </c>
      <c r="E48" s="19">
        <v>774</v>
      </c>
      <c r="F48" s="19">
        <v>91</v>
      </c>
      <c r="G48" s="41">
        <f t="shared" si="3"/>
        <v>865</v>
      </c>
      <c r="H48" s="45">
        <f t="shared" si="4"/>
        <v>951.50000000000011</v>
      </c>
      <c r="I48" s="31">
        <v>5000</v>
      </c>
      <c r="J48" s="48">
        <f t="shared" si="6"/>
        <v>4325000</v>
      </c>
      <c r="K48" s="48">
        <f t="shared" si="7"/>
        <v>4108750</v>
      </c>
      <c r="L48" s="48">
        <f t="shared" si="8"/>
        <v>3460000</v>
      </c>
      <c r="M48" s="32">
        <f t="shared" si="9"/>
        <v>9000</v>
      </c>
    </row>
    <row r="49" spans="1:13">
      <c r="A49" s="15">
        <v>48</v>
      </c>
      <c r="B49" s="15">
        <v>806</v>
      </c>
      <c r="C49" s="53">
        <v>8</v>
      </c>
      <c r="D49" s="19" t="s">
        <v>4</v>
      </c>
      <c r="E49" s="19">
        <v>587</v>
      </c>
      <c r="F49" s="19">
        <v>68</v>
      </c>
      <c r="G49" s="41">
        <f t="shared" si="3"/>
        <v>655</v>
      </c>
      <c r="H49" s="45">
        <f t="shared" si="4"/>
        <v>720.50000000000011</v>
      </c>
      <c r="I49" s="31">
        <v>5000</v>
      </c>
      <c r="J49" s="48">
        <f t="shared" si="6"/>
        <v>3275000</v>
      </c>
      <c r="K49" s="48">
        <f t="shared" si="7"/>
        <v>3111250</v>
      </c>
      <c r="L49" s="48">
        <f t="shared" si="8"/>
        <v>2620000</v>
      </c>
      <c r="M49" s="32">
        <f t="shared" si="9"/>
        <v>7000</v>
      </c>
    </row>
    <row r="50" spans="1:13">
      <c r="A50" s="15">
        <v>49</v>
      </c>
      <c r="B50" s="15">
        <v>901</v>
      </c>
      <c r="C50" s="53">
        <v>9</v>
      </c>
      <c r="D50" s="19" t="s">
        <v>4</v>
      </c>
      <c r="E50" s="19">
        <v>587</v>
      </c>
      <c r="F50" s="57">
        <v>76</v>
      </c>
      <c r="G50" s="41">
        <f t="shared" si="3"/>
        <v>663</v>
      </c>
      <c r="H50" s="45">
        <f t="shared" si="4"/>
        <v>729.30000000000007</v>
      </c>
      <c r="I50" s="31">
        <v>5000</v>
      </c>
      <c r="J50" s="48">
        <f>I50*G50</f>
        <v>3315000</v>
      </c>
      <c r="K50" s="48">
        <f t="shared" si="7"/>
        <v>3149250</v>
      </c>
      <c r="L50" s="48">
        <f t="shared" si="8"/>
        <v>2652000</v>
      </c>
      <c r="M50" s="32">
        <f>MROUND((J50*0.025/12),500)</f>
        <v>7000</v>
      </c>
    </row>
    <row r="51" spans="1:13">
      <c r="A51" s="15">
        <v>50</v>
      </c>
      <c r="B51" s="15">
        <v>901</v>
      </c>
      <c r="C51" s="53">
        <v>9</v>
      </c>
      <c r="D51" s="19" t="s">
        <v>4</v>
      </c>
      <c r="E51" s="19">
        <v>587</v>
      </c>
      <c r="F51" s="19">
        <v>76</v>
      </c>
      <c r="G51" s="41">
        <f t="shared" si="3"/>
        <v>663</v>
      </c>
      <c r="H51" s="45">
        <f t="shared" si="4"/>
        <v>729.30000000000007</v>
      </c>
      <c r="I51" s="31">
        <v>5000</v>
      </c>
      <c r="J51" s="48">
        <f t="shared" si="6"/>
        <v>3315000</v>
      </c>
      <c r="K51" s="48">
        <f t="shared" si="7"/>
        <v>3149250</v>
      </c>
      <c r="L51" s="48">
        <f t="shared" si="8"/>
        <v>2652000</v>
      </c>
      <c r="M51" s="32">
        <f t="shared" si="9"/>
        <v>7000</v>
      </c>
    </row>
    <row r="52" spans="1:13">
      <c r="A52" s="15">
        <v>51</v>
      </c>
      <c r="B52" s="15">
        <v>903</v>
      </c>
      <c r="C52" s="53">
        <v>9</v>
      </c>
      <c r="D52" s="19" t="s">
        <v>4</v>
      </c>
      <c r="E52" s="19">
        <v>587</v>
      </c>
      <c r="F52" s="19">
        <v>57</v>
      </c>
      <c r="G52" s="41">
        <f t="shared" si="3"/>
        <v>644</v>
      </c>
      <c r="H52" s="45">
        <f>G52*1.1</f>
        <v>708.40000000000009</v>
      </c>
      <c r="I52" s="31">
        <v>5000</v>
      </c>
      <c r="J52" s="48">
        <f t="shared" si="6"/>
        <v>3220000</v>
      </c>
      <c r="K52" s="48">
        <f>J52*0.95</f>
        <v>3059000</v>
      </c>
      <c r="L52" s="48">
        <f t="shared" si="8"/>
        <v>2576000</v>
      </c>
      <c r="M52" s="32">
        <f t="shared" si="9"/>
        <v>6500</v>
      </c>
    </row>
    <row r="53" spans="1:13">
      <c r="A53" s="15">
        <v>52</v>
      </c>
      <c r="B53" s="15">
        <v>904</v>
      </c>
      <c r="C53" s="53">
        <v>9</v>
      </c>
      <c r="D53" s="19" t="s">
        <v>15</v>
      </c>
      <c r="E53" s="19">
        <v>587</v>
      </c>
      <c r="F53" s="19">
        <v>91</v>
      </c>
      <c r="G53" s="41">
        <f t="shared" si="3"/>
        <v>678</v>
      </c>
      <c r="H53" s="45">
        <f t="shared" si="4"/>
        <v>745.80000000000007</v>
      </c>
      <c r="I53" s="31">
        <v>5000</v>
      </c>
      <c r="J53" s="48">
        <f t="shared" si="6"/>
        <v>3390000</v>
      </c>
      <c r="K53" s="48">
        <f t="shared" si="7"/>
        <v>3220500</v>
      </c>
      <c r="L53" s="48">
        <f t="shared" si="8"/>
        <v>2712000</v>
      </c>
      <c r="M53" s="32">
        <f t="shared" si="9"/>
        <v>7000</v>
      </c>
    </row>
    <row r="54" spans="1:13">
      <c r="A54" s="15">
        <v>53</v>
      </c>
      <c r="B54" s="15">
        <v>905</v>
      </c>
      <c r="C54" s="53">
        <v>9</v>
      </c>
      <c r="D54" s="19" t="s">
        <v>15</v>
      </c>
      <c r="E54" s="19">
        <v>587</v>
      </c>
      <c r="F54" s="19">
        <v>91</v>
      </c>
      <c r="G54" s="41">
        <f t="shared" si="3"/>
        <v>678</v>
      </c>
      <c r="H54" s="45">
        <f t="shared" si="4"/>
        <v>745.80000000000007</v>
      </c>
      <c r="I54" s="31">
        <v>5000</v>
      </c>
      <c r="J54" s="48">
        <f t="shared" si="6"/>
        <v>3390000</v>
      </c>
      <c r="K54" s="48">
        <f t="shared" si="7"/>
        <v>3220500</v>
      </c>
      <c r="L54" s="48">
        <f t="shared" si="8"/>
        <v>2712000</v>
      </c>
      <c r="M54" s="32">
        <f t="shared" si="9"/>
        <v>7000</v>
      </c>
    </row>
    <row r="55" spans="1:13">
      <c r="A55" s="15">
        <v>54</v>
      </c>
      <c r="B55" s="15">
        <v>906</v>
      </c>
      <c r="C55" s="53">
        <v>9</v>
      </c>
      <c r="D55" s="19" t="s">
        <v>4</v>
      </c>
      <c r="E55" s="19">
        <v>587</v>
      </c>
      <c r="F55" s="19">
        <v>68</v>
      </c>
      <c r="G55" s="41">
        <f t="shared" si="3"/>
        <v>655</v>
      </c>
      <c r="H55" s="45">
        <f t="shared" si="4"/>
        <v>720.50000000000011</v>
      </c>
      <c r="I55" s="31">
        <v>5000</v>
      </c>
      <c r="J55" s="48">
        <f t="shared" si="6"/>
        <v>3275000</v>
      </c>
      <c r="K55" s="48">
        <f t="shared" si="7"/>
        <v>3111250</v>
      </c>
      <c r="L55" s="48">
        <f t="shared" si="8"/>
        <v>2620000</v>
      </c>
      <c r="M55" s="32">
        <f t="shared" si="9"/>
        <v>7000</v>
      </c>
    </row>
    <row r="56" spans="1:13" ht="16.5">
      <c r="A56" s="59" t="s">
        <v>2</v>
      </c>
      <c r="B56" s="60"/>
      <c r="C56" s="60"/>
      <c r="D56" s="61"/>
      <c r="E56" s="28">
        <f>SUM(E2:E55)</f>
        <v>34581</v>
      </c>
      <c r="F56" s="28">
        <f>SUM(F2:F55)</f>
        <v>4112</v>
      </c>
      <c r="G56" s="28">
        <f>SUM(G2:G55)</f>
        <v>38693</v>
      </c>
      <c r="H56" s="28">
        <f>SUM(H2:H55)</f>
        <v>42562.300000000025</v>
      </c>
      <c r="I56" s="29"/>
      <c r="J56" s="49">
        <f>SUM(J2:J55)</f>
        <v>193465000</v>
      </c>
      <c r="K56" s="49">
        <f>SUM(K2:K55)</f>
        <v>183791750</v>
      </c>
      <c r="L56" s="49">
        <f>SUM(L2:L55)</f>
        <v>154772000</v>
      </c>
      <c r="M56" s="17"/>
    </row>
    <row r="57" spans="1:13">
      <c r="H57" s="37">
        <f>H56*2300</f>
        <v>97893290.00000006</v>
      </c>
      <c r="J57" s="50"/>
    </row>
    <row r="58" spans="1:13">
      <c r="G58" s="62"/>
      <c r="H58" s="63"/>
      <c r="I58" s="34">
        <f>H57*0.14</f>
        <v>13705060.600000009</v>
      </c>
      <c r="J58" s="50"/>
    </row>
    <row r="61" spans="1:13">
      <c r="G61" s="40">
        <v>55.06</v>
      </c>
      <c r="H61" s="46">
        <f t="shared" ref="H61:H66" si="10">G61*10.764</f>
        <v>592.66584</v>
      </c>
      <c r="I61" s="23">
        <v>7.08</v>
      </c>
      <c r="J61" s="43">
        <f>I61*10.764</f>
        <v>76.209119999999999</v>
      </c>
      <c r="K61" s="43">
        <f>H61+J61</f>
        <v>668.87495999999999</v>
      </c>
    </row>
    <row r="62" spans="1:13">
      <c r="G62" s="47">
        <v>52.47</v>
      </c>
      <c r="H62" s="46">
        <f t="shared" si="10"/>
        <v>564.78707999999995</v>
      </c>
      <c r="I62" s="1">
        <v>7.08</v>
      </c>
      <c r="J62" s="43">
        <f>I62*10.764</f>
        <v>76.209119999999999</v>
      </c>
      <c r="K62" s="43">
        <f>H62+J62</f>
        <v>640.99619999999993</v>
      </c>
      <c r="L62" s="51"/>
      <c r="M62" s="1"/>
    </row>
    <row r="63" spans="1:13">
      <c r="G63" s="47">
        <v>54.51</v>
      </c>
      <c r="H63" s="46">
        <f t="shared" si="10"/>
        <v>586.74563999999998</v>
      </c>
      <c r="I63" s="1">
        <v>5.34</v>
      </c>
      <c r="J63" s="43">
        <f>I63*10.764</f>
        <v>57.479759999999992</v>
      </c>
      <c r="K63" s="43">
        <f>H63+J63</f>
        <v>644.22539999999992</v>
      </c>
      <c r="L63" s="51"/>
      <c r="M63" s="1"/>
    </row>
    <row r="64" spans="1:13">
      <c r="G64" s="47">
        <v>71.87</v>
      </c>
      <c r="H64" s="46">
        <f t="shared" si="10"/>
        <v>773.60868000000005</v>
      </c>
      <c r="I64" s="1">
        <v>8.49</v>
      </c>
      <c r="J64" s="43">
        <f t="shared" ref="J64" si="11">I64*10.764</f>
        <v>91.386359999999996</v>
      </c>
      <c r="K64" s="43">
        <f>H64+J64</f>
        <v>864.99504000000002</v>
      </c>
      <c r="L64" s="51"/>
      <c r="M64" s="1"/>
    </row>
    <row r="65" spans="5:13">
      <c r="E65" s="55"/>
      <c r="G65" s="47">
        <v>71.87</v>
      </c>
      <c r="H65" s="46">
        <f t="shared" si="10"/>
        <v>773.60868000000005</v>
      </c>
      <c r="I65" s="1">
        <v>8.49</v>
      </c>
      <c r="J65" s="43">
        <f>I65*10.764</f>
        <v>91.386359999999996</v>
      </c>
      <c r="K65" s="43">
        <f>J65*0.4</f>
        <v>36.554544</v>
      </c>
      <c r="L65" s="52"/>
      <c r="M65" s="1"/>
    </row>
    <row r="66" spans="5:13">
      <c r="G66" s="47">
        <v>54.51</v>
      </c>
      <c r="H66" s="46">
        <f t="shared" si="10"/>
        <v>586.74563999999998</v>
      </c>
      <c r="I66" s="1">
        <v>6.34</v>
      </c>
      <c r="J66" s="43">
        <f>I66*10.764</f>
        <v>68.243759999999995</v>
      </c>
      <c r="K66" s="43">
        <f>J66*0.4</f>
        <v>27.297504</v>
      </c>
      <c r="L66" s="52"/>
      <c r="M66" s="1"/>
    </row>
    <row r="67" spans="5:13">
      <c r="G67" s="47"/>
      <c r="H67" s="46"/>
      <c r="I67" s="1"/>
      <c r="J67" s="43"/>
      <c r="K67" s="43"/>
      <c r="L67" s="51"/>
      <c r="M67" s="1"/>
    </row>
    <row r="68" spans="5:13">
      <c r="G68" s="47">
        <v>56.86</v>
      </c>
      <c r="H68" s="46">
        <f t="shared" ref="H68" si="12">G68*10.764</f>
        <v>612.04103999999995</v>
      </c>
      <c r="I68" s="1">
        <v>5.28</v>
      </c>
      <c r="J68" s="43">
        <f t="shared" ref="J68" si="13">I68*10.764</f>
        <v>56.833919999999999</v>
      </c>
      <c r="K68" s="43">
        <f t="shared" ref="K68" si="14">J68*0.4</f>
        <v>22.733568000000002</v>
      </c>
      <c r="L68" s="51"/>
      <c r="M68" s="1"/>
    </row>
    <row r="69" spans="5:13">
      <c r="G69" s="47"/>
      <c r="I69" s="1"/>
      <c r="J69" s="51"/>
      <c r="K69" s="51"/>
      <c r="L69" s="51"/>
      <c r="M69" s="1"/>
    </row>
    <row r="70" spans="5:13">
      <c r="G70" s="47"/>
      <c r="H70" s="46"/>
      <c r="J70" s="43"/>
    </row>
    <row r="71" spans="5:13">
      <c r="G71" s="47"/>
      <c r="H71" s="46"/>
      <c r="J71" s="43"/>
    </row>
    <row r="72" spans="5:13">
      <c r="G72" s="47"/>
      <c r="H72" s="46"/>
      <c r="J72" s="43"/>
    </row>
    <row r="80" spans="5:13">
      <c r="G80" s="38"/>
    </row>
    <row r="81" spans="7:7">
      <c r="G81" s="38"/>
    </row>
  </sheetData>
  <mergeCells count="2">
    <mergeCell ref="A56:D56"/>
    <mergeCell ref="G58:H5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topLeftCell="A2" zoomScale="55" zoomScaleNormal="55" workbookViewId="0">
      <selection activeCell="U22" sqref="U22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/>
      <c r="V16" s="10"/>
      <c r="W16" s="10"/>
      <c r="X16" s="2"/>
      <c r="Y16" s="10"/>
      <c r="Z16" s="30"/>
      <c r="AA16" s="2"/>
    </row>
    <row r="17" spans="21:27" ht="15.75" thickBot="1">
      <c r="U17" s="12"/>
      <c r="V17" s="12"/>
      <c r="W17" s="12"/>
      <c r="X17" s="2"/>
      <c r="Y17" s="12"/>
      <c r="Z17" s="30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7"/>
  <sheetViews>
    <sheetView tabSelected="1" topLeftCell="B15" zoomScale="115" zoomScaleNormal="115" workbookViewId="0">
      <selection activeCell="H31" sqref="H31"/>
    </sheetView>
  </sheetViews>
  <sheetFormatPr defaultRowHeight="15"/>
  <cols>
    <col min="5" max="7" width="9.140625" style="1"/>
    <col min="8" max="8" width="21.85546875" style="1" customWidth="1"/>
    <col min="9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2"/>
      <c r="C4" s="22"/>
      <c r="D4" s="22"/>
      <c r="E4" s="22"/>
      <c r="F4" s="22"/>
      <c r="G4" s="22"/>
      <c r="H4" s="22"/>
      <c r="I4" s="22"/>
      <c r="J4" s="11"/>
      <c r="K4" s="26"/>
      <c r="L4" s="22"/>
      <c r="M4" s="24"/>
      <c r="N4" s="25"/>
      <c r="O4" s="25">
        <f>M4+N4+J4</f>
        <v>0</v>
      </c>
      <c r="P4" s="3" t="e">
        <f>O4/G4</f>
        <v>#DIV/0!</v>
      </c>
    </row>
    <row r="5" spans="2:16">
      <c r="B5" s="22"/>
      <c r="C5" s="22"/>
      <c r="D5" s="22"/>
      <c r="E5" s="22"/>
      <c r="F5" s="22"/>
      <c r="G5" s="22"/>
      <c r="H5" s="22"/>
      <c r="I5" s="22"/>
      <c r="J5" s="11"/>
      <c r="K5" s="26"/>
      <c r="L5" s="22"/>
      <c r="M5" s="24"/>
      <c r="N5" s="25"/>
      <c r="O5" s="24"/>
    </row>
    <row r="6" spans="2:16">
      <c r="B6" s="22"/>
      <c r="C6" s="22"/>
      <c r="D6" s="22"/>
      <c r="E6" s="22"/>
      <c r="F6" s="22"/>
      <c r="G6" s="22"/>
      <c r="H6" s="22"/>
      <c r="I6" s="22"/>
      <c r="J6" s="11"/>
      <c r="K6" s="26"/>
      <c r="L6" s="26"/>
      <c r="M6" s="24"/>
      <c r="N6" s="24"/>
      <c r="O6" s="24"/>
    </row>
    <row r="7" spans="2:16">
      <c r="B7" s="22"/>
      <c r="C7" s="22"/>
      <c r="D7" s="22"/>
      <c r="E7" s="22"/>
      <c r="F7" s="22"/>
      <c r="G7" s="22"/>
      <c r="H7" s="22"/>
      <c r="I7" s="22"/>
      <c r="J7" s="11"/>
      <c r="K7" s="26"/>
    </row>
    <row r="8" spans="2:16">
      <c r="B8" s="22"/>
      <c r="C8" s="22"/>
      <c r="D8" s="22"/>
      <c r="E8" s="22"/>
      <c r="F8" s="22"/>
      <c r="G8" s="22"/>
      <c r="H8" s="22"/>
      <c r="I8" s="22"/>
      <c r="J8" s="11"/>
      <c r="K8" s="26"/>
      <c r="L8" s="22"/>
    </row>
    <row r="9" spans="2:16">
      <c r="B9" s="22"/>
      <c r="C9" s="22"/>
      <c r="D9" s="22"/>
      <c r="E9" s="22"/>
      <c r="F9" s="22"/>
      <c r="G9" s="22"/>
      <c r="H9" s="22"/>
      <c r="I9" s="22"/>
      <c r="J9" s="11"/>
      <c r="K9" s="26"/>
      <c r="L9" s="26"/>
    </row>
    <row r="10" spans="2:16">
      <c r="B10" s="22"/>
      <c r="D10" s="24"/>
      <c r="E10" s="24"/>
      <c r="F10" s="24"/>
      <c r="G10" s="24"/>
      <c r="H10" s="24"/>
      <c r="I10" s="22"/>
      <c r="J10" s="11"/>
      <c r="K10" s="25"/>
      <c r="L10" s="26"/>
    </row>
    <row r="11" spans="2:16">
      <c r="B11" s="22"/>
      <c r="D11" s="24"/>
      <c r="E11" s="24"/>
      <c r="F11" s="24"/>
      <c r="G11" s="24"/>
      <c r="H11" s="24"/>
      <c r="I11" s="22"/>
      <c r="J11" s="11"/>
      <c r="K11" s="25"/>
      <c r="L11" s="26"/>
    </row>
    <row r="12" spans="2:16">
      <c r="B12" s="22"/>
      <c r="D12" s="24"/>
      <c r="E12" s="24"/>
      <c r="F12" s="24"/>
      <c r="G12" s="24"/>
      <c r="J12" s="11"/>
      <c r="K12" s="25"/>
      <c r="L12" s="26"/>
    </row>
    <row r="13" spans="2:16">
      <c r="B13" s="22"/>
      <c r="D13" s="24"/>
      <c r="E13" s="24"/>
      <c r="F13" s="24"/>
      <c r="G13" s="24"/>
      <c r="H13" s="24"/>
      <c r="I13" s="22"/>
      <c r="J13" s="11"/>
      <c r="K13" s="25"/>
      <c r="L13" s="26"/>
    </row>
    <row r="14" spans="2:16">
      <c r="B14" s="23"/>
      <c r="C14" s="35"/>
      <c r="D14" s="36"/>
      <c r="E14" s="36"/>
      <c r="F14" s="36"/>
      <c r="G14" s="36"/>
      <c r="H14" s="36"/>
      <c r="I14" s="23"/>
      <c r="J14" s="33"/>
      <c r="K14" s="25"/>
      <c r="L14" s="26"/>
    </row>
    <row r="15" spans="2:16">
      <c r="D15" s="24"/>
      <c r="E15" s="24"/>
      <c r="F15" s="24"/>
      <c r="G15" s="24"/>
      <c r="H15" s="24"/>
      <c r="I15" s="22"/>
      <c r="K15" s="25"/>
      <c r="L15" s="26"/>
    </row>
    <row r="16" spans="2:16">
      <c r="D16" s="24"/>
      <c r="E16" s="24"/>
      <c r="F16" s="24"/>
      <c r="G16" s="24"/>
      <c r="H16" s="24"/>
      <c r="I16" s="22"/>
      <c r="K16" s="25"/>
      <c r="L16" s="26"/>
    </row>
    <row r="17" spans="4:12">
      <c r="D17" s="24"/>
      <c r="E17" s="24"/>
      <c r="F17" s="24"/>
      <c r="G17" s="24"/>
      <c r="H17" s="24"/>
      <c r="I17" s="22"/>
      <c r="K17" s="25"/>
      <c r="L17" s="26"/>
    </row>
    <row r="18" spans="4:12">
      <c r="D18" s="24"/>
      <c r="E18" s="24"/>
      <c r="F18" s="24"/>
      <c r="G18" s="24"/>
      <c r="H18" s="24"/>
      <c r="I18" s="22"/>
      <c r="K18" s="25"/>
      <c r="L18" s="26"/>
    </row>
    <row r="19" spans="4:12">
      <c r="D19" s="2"/>
      <c r="I19" s="22"/>
      <c r="L19" s="26"/>
    </row>
    <row r="20" spans="4:12">
      <c r="I20" s="22"/>
    </row>
    <row r="21" spans="4:12">
      <c r="I21" s="22"/>
    </row>
    <row r="22" spans="4:12">
      <c r="I22" s="22"/>
    </row>
    <row r="23" spans="4:12">
      <c r="I23" s="22"/>
    </row>
    <row r="27" spans="4:12">
      <c r="F27" s="1">
        <v>1200</v>
      </c>
      <c r="G27" s="1">
        <v>6800</v>
      </c>
      <c r="H27" s="1">
        <f>F27*G27</f>
        <v>8160000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3" sqref="O13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0" sqref="M10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0" sqref="O1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0" sqref="M10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SHILP MERIDIAN</vt:lpstr>
      <vt:lpstr>RERA</vt:lpstr>
      <vt:lpstr>IGR</vt:lpstr>
      <vt:lpstr>Listing1</vt:lpstr>
      <vt:lpstr>Listing2</vt:lpstr>
      <vt:lpstr>Listing3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2024-10-17T10:36:56Z</dcterms:modified>
</cp:coreProperties>
</file>