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Valuation 2024\SBI- State Bank of India\AO Office\Hallmark\"/>
    </mc:Choice>
  </mc:AlternateContent>
  <bookViews>
    <workbookView xWindow="0" yWindow="0" windowWidth="20490" windowHeight="7755" tabRatio="451"/>
  </bookViews>
  <sheets>
    <sheet name="Wing_A" sheetId="110" r:id="rId1"/>
    <sheet name="Wing_B" sheetId="124" r:id="rId2"/>
    <sheet name="Wing_C" sheetId="152" r:id="rId3"/>
    <sheet name="Wing-D" sheetId="134" r:id="rId4"/>
    <sheet name="Wing-E" sheetId="150" r:id="rId5"/>
    <sheet name="IGR_1" sheetId="125" r:id="rId6"/>
    <sheet name="Sheet13" sheetId="133" r:id="rId7"/>
    <sheet name="Sheet31" sheetId="151" r:id="rId8"/>
    <sheet name="Sheet16" sheetId="136" r:id="rId9"/>
    <sheet name="Sheet15" sheetId="135" r:id="rId10"/>
    <sheet name="Sheet17" sheetId="137" r:id="rId11"/>
    <sheet name="Sheet18" sheetId="138" r:id="rId12"/>
    <sheet name="Sheet19" sheetId="139" r:id="rId13"/>
    <sheet name="Sheet20" sheetId="140" r:id="rId14"/>
    <sheet name="Sheet21" sheetId="141" r:id="rId15"/>
    <sheet name="Sheet22" sheetId="142" r:id="rId16"/>
    <sheet name="Sheet23" sheetId="143" r:id="rId17"/>
    <sheet name="Sheet24" sheetId="144" r:id="rId18"/>
    <sheet name="Sheet25" sheetId="145" r:id="rId19"/>
    <sheet name="Sheet26" sheetId="146" r:id="rId20"/>
    <sheet name="Sheet27" sheetId="147" r:id="rId21"/>
    <sheet name="Sheet28" sheetId="148" r:id="rId22"/>
    <sheet name="Sheet29" sheetId="149" r:id="rId23"/>
    <sheet name="Sheet6" sheetId="126" r:id="rId24"/>
    <sheet name="Sheet7" sheetId="127" r:id="rId25"/>
    <sheet name="Sheet8" sheetId="128" r:id="rId26"/>
    <sheet name="Sheet9" sheetId="129" r:id="rId27"/>
    <sheet name="Sheet10" sheetId="130" r:id="rId28"/>
    <sheet name="Sheet11" sheetId="131" r:id="rId29"/>
    <sheet name="Sheet12" sheetId="132" r:id="rId30"/>
    <sheet name="RERA" sheetId="73" r:id="rId31"/>
    <sheet name="Floor Plan" sheetId="111" r:id="rId32"/>
    <sheet name="IGR" sheetId="115" r:id="rId33"/>
    <sheet name="Sheet1" sheetId="121" r:id="rId34"/>
    <sheet name="Listing1" sheetId="118" r:id="rId35"/>
    <sheet name="Listing2" sheetId="117" r:id="rId36"/>
    <sheet name="Listing3" sheetId="119" r:id="rId37"/>
    <sheet name="Sheet3" sheetId="123" r:id="rId38"/>
    <sheet name="Sheet2" sheetId="122" r:id="rId39"/>
    <sheet name="Listing4" sheetId="120" r:id="rId40"/>
  </sheets>
  <definedNames>
    <definedName name="_xlnm._FilterDatabase" localSheetId="30" hidden="1">RERA!#REF!</definedName>
    <definedName name="_xlnm._FilterDatabase" localSheetId="0" hidden="1">Wing_A!#REF!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8" i="151" l="1"/>
  <c r="L12" i="135"/>
  <c r="K12" i="135"/>
  <c r="J12" i="135"/>
  <c r="N12" i="133"/>
  <c r="F36" i="150" l="1"/>
  <c r="E36" i="150"/>
  <c r="H35" i="150"/>
  <c r="G35" i="150"/>
  <c r="J35" i="150" s="1"/>
  <c r="H34" i="150"/>
  <c r="G34" i="150"/>
  <c r="J34" i="150" s="1"/>
  <c r="H33" i="150"/>
  <c r="G33" i="150"/>
  <c r="J33" i="150" s="1"/>
  <c r="H32" i="150"/>
  <c r="G32" i="150"/>
  <c r="J32" i="150" s="1"/>
  <c r="H31" i="150"/>
  <c r="G31" i="150"/>
  <c r="J31" i="150" s="1"/>
  <c r="H30" i="150"/>
  <c r="G30" i="150"/>
  <c r="J30" i="150" s="1"/>
  <c r="L30" i="150" s="1"/>
  <c r="H29" i="150"/>
  <c r="G29" i="150"/>
  <c r="J29" i="150" s="1"/>
  <c r="L29" i="150" s="1"/>
  <c r="H28" i="150"/>
  <c r="G28" i="150"/>
  <c r="J28" i="150" s="1"/>
  <c r="L28" i="150" s="1"/>
  <c r="H27" i="150"/>
  <c r="G27" i="150"/>
  <c r="J27" i="150" s="1"/>
  <c r="L27" i="150" s="1"/>
  <c r="H26" i="150"/>
  <c r="G26" i="150"/>
  <c r="J26" i="150" s="1"/>
  <c r="L26" i="150" s="1"/>
  <c r="H25" i="150"/>
  <c r="G25" i="150"/>
  <c r="J25" i="150" s="1"/>
  <c r="L25" i="150" s="1"/>
  <c r="H24" i="150"/>
  <c r="G24" i="150"/>
  <c r="J24" i="150" s="1"/>
  <c r="L24" i="150" s="1"/>
  <c r="H23" i="150"/>
  <c r="G23" i="150"/>
  <c r="J23" i="150" s="1"/>
  <c r="L23" i="150" s="1"/>
  <c r="H22" i="150"/>
  <c r="G22" i="150"/>
  <c r="J22" i="150" s="1"/>
  <c r="L22" i="150" s="1"/>
  <c r="H21" i="150"/>
  <c r="G21" i="150"/>
  <c r="J21" i="150" s="1"/>
  <c r="L21" i="150" s="1"/>
  <c r="H20" i="150"/>
  <c r="G20" i="150"/>
  <c r="J20" i="150" s="1"/>
  <c r="L20" i="150" s="1"/>
  <c r="H19" i="150"/>
  <c r="G19" i="150"/>
  <c r="J19" i="150" s="1"/>
  <c r="L19" i="150" s="1"/>
  <c r="H18" i="150"/>
  <c r="G18" i="150"/>
  <c r="J18" i="150" s="1"/>
  <c r="L18" i="150" s="1"/>
  <c r="H17" i="150"/>
  <c r="G17" i="150"/>
  <c r="J17" i="150" s="1"/>
  <c r="L17" i="150" s="1"/>
  <c r="H16" i="150"/>
  <c r="G16" i="150"/>
  <c r="J16" i="150" s="1"/>
  <c r="L16" i="150" s="1"/>
  <c r="H15" i="150"/>
  <c r="G15" i="150"/>
  <c r="J15" i="150" s="1"/>
  <c r="L15" i="150" s="1"/>
  <c r="H14" i="150"/>
  <c r="G14" i="150"/>
  <c r="J14" i="150" s="1"/>
  <c r="L14" i="150" s="1"/>
  <c r="H13" i="150"/>
  <c r="G13" i="150"/>
  <c r="J13" i="150" s="1"/>
  <c r="L13" i="150" s="1"/>
  <c r="H12" i="150"/>
  <c r="G12" i="150"/>
  <c r="J12" i="150" s="1"/>
  <c r="L12" i="150" s="1"/>
  <c r="H11" i="150"/>
  <c r="G11" i="150"/>
  <c r="J11" i="150" s="1"/>
  <c r="L11" i="150" s="1"/>
  <c r="H10" i="150"/>
  <c r="G10" i="150"/>
  <c r="J10" i="150" s="1"/>
  <c r="L10" i="150" s="1"/>
  <c r="H9" i="150"/>
  <c r="G9" i="150"/>
  <c r="J9" i="150" s="1"/>
  <c r="L9" i="150" s="1"/>
  <c r="H8" i="150"/>
  <c r="G8" i="150"/>
  <c r="J8" i="150" s="1"/>
  <c r="L8" i="150" s="1"/>
  <c r="H7" i="150"/>
  <c r="G7" i="150"/>
  <c r="J7" i="150" s="1"/>
  <c r="L7" i="150" s="1"/>
  <c r="G6" i="150"/>
  <c r="J6" i="150" s="1"/>
  <c r="L6" i="150" s="1"/>
  <c r="H5" i="150"/>
  <c r="G5" i="150"/>
  <c r="J5" i="150" s="1"/>
  <c r="L5" i="150" s="1"/>
  <c r="H4" i="150"/>
  <c r="G4" i="150"/>
  <c r="J4" i="150" s="1"/>
  <c r="L4" i="150" s="1"/>
  <c r="H3" i="150"/>
  <c r="G3" i="150"/>
  <c r="J3" i="150" s="1"/>
  <c r="L3" i="150" s="1"/>
  <c r="H2" i="150"/>
  <c r="G2" i="150"/>
  <c r="G36" i="150" s="1"/>
  <c r="F36" i="134"/>
  <c r="E36" i="134"/>
  <c r="G35" i="134"/>
  <c r="H35" i="134" s="1"/>
  <c r="G34" i="134"/>
  <c r="H34" i="134" s="1"/>
  <c r="J33" i="134"/>
  <c r="G33" i="134"/>
  <c r="H33" i="134" s="1"/>
  <c r="G32" i="134"/>
  <c r="H32" i="134" s="1"/>
  <c r="G31" i="134"/>
  <c r="H31" i="134" s="1"/>
  <c r="G30" i="134"/>
  <c r="H30" i="134" s="1"/>
  <c r="J29" i="134"/>
  <c r="G29" i="134"/>
  <c r="H29" i="134" s="1"/>
  <c r="G28" i="134"/>
  <c r="H28" i="134" s="1"/>
  <c r="G27" i="134"/>
  <c r="H27" i="134" s="1"/>
  <c r="G26" i="134"/>
  <c r="H26" i="134" s="1"/>
  <c r="J25" i="134"/>
  <c r="G25" i="134"/>
  <c r="H25" i="134" s="1"/>
  <c r="G24" i="134"/>
  <c r="H24" i="134" s="1"/>
  <c r="G23" i="134"/>
  <c r="H23" i="134" s="1"/>
  <c r="G22" i="134"/>
  <c r="H22" i="134" s="1"/>
  <c r="J21" i="134"/>
  <c r="G21" i="134"/>
  <c r="H21" i="134" s="1"/>
  <c r="G20" i="134"/>
  <c r="H20" i="134" s="1"/>
  <c r="G19" i="134"/>
  <c r="H19" i="134" s="1"/>
  <c r="G18" i="134"/>
  <c r="H18" i="134" s="1"/>
  <c r="J17" i="134"/>
  <c r="G17" i="134"/>
  <c r="H17" i="134" s="1"/>
  <c r="G16" i="134"/>
  <c r="H16" i="134" s="1"/>
  <c r="G15" i="134"/>
  <c r="H15" i="134" s="1"/>
  <c r="G14" i="134"/>
  <c r="H14" i="134" s="1"/>
  <c r="J13" i="134"/>
  <c r="G13" i="134"/>
  <c r="H13" i="134" s="1"/>
  <c r="G12" i="134"/>
  <c r="H12" i="134" s="1"/>
  <c r="G11" i="134"/>
  <c r="H11" i="134" s="1"/>
  <c r="G10" i="134"/>
  <c r="J10" i="134" s="1"/>
  <c r="G9" i="134"/>
  <c r="J9" i="134" s="1"/>
  <c r="G8" i="134"/>
  <c r="J8" i="134" s="1"/>
  <c r="G7" i="134"/>
  <c r="J7" i="134" s="1"/>
  <c r="G6" i="134"/>
  <c r="J6" i="134" s="1"/>
  <c r="G5" i="134"/>
  <c r="J5" i="134" s="1"/>
  <c r="G4" i="134"/>
  <c r="J4" i="134" s="1"/>
  <c r="G3" i="134"/>
  <c r="J3" i="134" s="1"/>
  <c r="H2" i="134"/>
  <c r="G2" i="134"/>
  <c r="J2" i="134" s="1"/>
  <c r="F36" i="152"/>
  <c r="E36" i="152"/>
  <c r="G35" i="152"/>
  <c r="H35" i="152" s="1"/>
  <c r="G34" i="152"/>
  <c r="H34" i="152" s="1"/>
  <c r="J33" i="152"/>
  <c r="G33" i="152"/>
  <c r="H33" i="152" s="1"/>
  <c r="G32" i="152"/>
  <c r="H32" i="152" s="1"/>
  <c r="G31" i="152"/>
  <c r="H31" i="152" s="1"/>
  <c r="G30" i="152"/>
  <c r="H30" i="152" s="1"/>
  <c r="G29" i="152"/>
  <c r="H29" i="152" s="1"/>
  <c r="G28" i="152"/>
  <c r="H28" i="152" s="1"/>
  <c r="G27" i="152"/>
  <c r="H27" i="152" s="1"/>
  <c r="G26" i="152"/>
  <c r="H26" i="152" s="1"/>
  <c r="G25" i="152"/>
  <c r="H25" i="152" s="1"/>
  <c r="G24" i="152"/>
  <c r="H24" i="152" s="1"/>
  <c r="G23" i="152"/>
  <c r="H23" i="152" s="1"/>
  <c r="G22" i="152"/>
  <c r="H22" i="152" s="1"/>
  <c r="G21" i="152"/>
  <c r="H21" i="152" s="1"/>
  <c r="G20" i="152"/>
  <c r="H20" i="152" s="1"/>
  <c r="G19" i="152"/>
  <c r="H19" i="152" s="1"/>
  <c r="G18" i="152"/>
  <c r="H18" i="152" s="1"/>
  <c r="J17" i="152"/>
  <c r="G17" i="152"/>
  <c r="H17" i="152" s="1"/>
  <c r="G16" i="152"/>
  <c r="H16" i="152" s="1"/>
  <c r="G15" i="152"/>
  <c r="H15" i="152" s="1"/>
  <c r="G14" i="152"/>
  <c r="H14" i="152" s="1"/>
  <c r="G13" i="152"/>
  <c r="H13" i="152" s="1"/>
  <c r="G12" i="152"/>
  <c r="H12" i="152" s="1"/>
  <c r="G11" i="152"/>
  <c r="H11" i="152" s="1"/>
  <c r="G10" i="152"/>
  <c r="J10" i="152" s="1"/>
  <c r="G9" i="152"/>
  <c r="J9" i="152" s="1"/>
  <c r="G8" i="152"/>
  <c r="J8" i="152" s="1"/>
  <c r="G7" i="152"/>
  <c r="J7" i="152" s="1"/>
  <c r="G6" i="152"/>
  <c r="J6" i="152" s="1"/>
  <c r="G5" i="152"/>
  <c r="J5" i="152" s="1"/>
  <c r="G4" i="152"/>
  <c r="J4" i="152" s="1"/>
  <c r="G3" i="152"/>
  <c r="J3" i="152" s="1"/>
  <c r="G2" i="152"/>
  <c r="J2" i="152" s="1"/>
  <c r="F36" i="124"/>
  <c r="E36" i="124"/>
  <c r="G35" i="124"/>
  <c r="J35" i="124" s="1"/>
  <c r="G34" i="124"/>
  <c r="J34" i="124" s="1"/>
  <c r="L34" i="124" s="1"/>
  <c r="G33" i="124"/>
  <c r="J33" i="124" s="1"/>
  <c r="L33" i="124" s="1"/>
  <c r="G32" i="124"/>
  <c r="J32" i="124" s="1"/>
  <c r="L32" i="124" s="1"/>
  <c r="G31" i="124"/>
  <c r="J31" i="124" s="1"/>
  <c r="L31" i="124" s="1"/>
  <c r="G30" i="124"/>
  <c r="J30" i="124" s="1"/>
  <c r="L30" i="124" s="1"/>
  <c r="G29" i="124"/>
  <c r="J29" i="124" s="1"/>
  <c r="L29" i="124" s="1"/>
  <c r="G28" i="124"/>
  <c r="J28" i="124" s="1"/>
  <c r="L28" i="124" s="1"/>
  <c r="G27" i="124"/>
  <c r="J27" i="124" s="1"/>
  <c r="L27" i="124" s="1"/>
  <c r="G26" i="124"/>
  <c r="J26" i="124" s="1"/>
  <c r="L26" i="124" s="1"/>
  <c r="G25" i="124"/>
  <c r="J25" i="124" s="1"/>
  <c r="L25" i="124" s="1"/>
  <c r="G24" i="124"/>
  <c r="J24" i="124" s="1"/>
  <c r="L24" i="124" s="1"/>
  <c r="G23" i="124"/>
  <c r="J23" i="124" s="1"/>
  <c r="L23" i="124" s="1"/>
  <c r="G22" i="124"/>
  <c r="J22" i="124" s="1"/>
  <c r="L22" i="124" s="1"/>
  <c r="G21" i="124"/>
  <c r="J21" i="124" s="1"/>
  <c r="L21" i="124" s="1"/>
  <c r="G20" i="124"/>
  <c r="J20" i="124" s="1"/>
  <c r="L20" i="124" s="1"/>
  <c r="G19" i="124"/>
  <c r="J19" i="124" s="1"/>
  <c r="L19" i="124" s="1"/>
  <c r="G18" i="124"/>
  <c r="J18" i="124" s="1"/>
  <c r="L18" i="124" s="1"/>
  <c r="G17" i="124"/>
  <c r="J17" i="124" s="1"/>
  <c r="L17" i="124" s="1"/>
  <c r="G16" i="124"/>
  <c r="J16" i="124" s="1"/>
  <c r="L16" i="124" s="1"/>
  <c r="G15" i="124"/>
  <c r="J15" i="124" s="1"/>
  <c r="L15" i="124" s="1"/>
  <c r="G14" i="124"/>
  <c r="J14" i="124" s="1"/>
  <c r="L14" i="124" s="1"/>
  <c r="G13" i="124"/>
  <c r="J13" i="124" s="1"/>
  <c r="L13" i="124" s="1"/>
  <c r="G12" i="124"/>
  <c r="J12" i="124" s="1"/>
  <c r="L12" i="124" s="1"/>
  <c r="G11" i="124"/>
  <c r="J11" i="124" s="1"/>
  <c r="L11" i="124" s="1"/>
  <c r="G10" i="124"/>
  <c r="J10" i="124" s="1"/>
  <c r="L10" i="124" s="1"/>
  <c r="G9" i="124"/>
  <c r="J9" i="124" s="1"/>
  <c r="L9" i="124" s="1"/>
  <c r="G8" i="124"/>
  <c r="J8" i="124" s="1"/>
  <c r="L8" i="124" s="1"/>
  <c r="G7" i="124"/>
  <c r="J7" i="124" s="1"/>
  <c r="L7" i="124" s="1"/>
  <c r="G6" i="124"/>
  <c r="J6" i="124" s="1"/>
  <c r="L6" i="124" s="1"/>
  <c r="G5" i="124"/>
  <c r="J5" i="124" s="1"/>
  <c r="L5" i="124" s="1"/>
  <c r="G4" i="124"/>
  <c r="J4" i="124" s="1"/>
  <c r="L4" i="124" s="1"/>
  <c r="G3" i="124"/>
  <c r="J3" i="124" s="1"/>
  <c r="L3" i="124" s="1"/>
  <c r="G2" i="124"/>
  <c r="G27" i="110"/>
  <c r="G5" i="110"/>
  <c r="G4" i="110"/>
  <c r="G3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8" i="110"/>
  <c r="G29" i="110"/>
  <c r="G30" i="110"/>
  <c r="G31" i="110"/>
  <c r="G32" i="110"/>
  <c r="G33" i="110"/>
  <c r="G34" i="110"/>
  <c r="G35" i="110"/>
  <c r="G2" i="110"/>
  <c r="H36" i="150" l="1"/>
  <c r="H6" i="150"/>
  <c r="K3" i="150"/>
  <c r="K4" i="150"/>
  <c r="K5" i="150"/>
  <c r="K6" i="150"/>
  <c r="K7" i="150"/>
  <c r="K8" i="150"/>
  <c r="K9" i="150"/>
  <c r="K10" i="150"/>
  <c r="K11" i="150"/>
  <c r="K12" i="150"/>
  <c r="K13" i="150"/>
  <c r="K14" i="150"/>
  <c r="K15" i="150"/>
  <c r="K16" i="150"/>
  <c r="K17" i="150"/>
  <c r="K18" i="150"/>
  <c r="K19" i="150"/>
  <c r="K20" i="150"/>
  <c r="K21" i="150"/>
  <c r="K22" i="150"/>
  <c r="K23" i="150"/>
  <c r="K24" i="150"/>
  <c r="K25" i="150"/>
  <c r="K26" i="150"/>
  <c r="K27" i="150"/>
  <c r="K28" i="150"/>
  <c r="K29" i="150"/>
  <c r="K30" i="150"/>
  <c r="L31" i="150"/>
  <c r="M31" i="150"/>
  <c r="K31" i="150"/>
  <c r="L32" i="150"/>
  <c r="M32" i="150"/>
  <c r="K32" i="150"/>
  <c r="L33" i="150"/>
  <c r="M33" i="150"/>
  <c r="K33" i="150"/>
  <c r="L34" i="150"/>
  <c r="M34" i="150"/>
  <c r="K34" i="150"/>
  <c r="L35" i="150"/>
  <c r="M35" i="150"/>
  <c r="K35" i="150"/>
  <c r="M3" i="150"/>
  <c r="M4" i="150"/>
  <c r="M5" i="150"/>
  <c r="M6" i="150"/>
  <c r="M7" i="150"/>
  <c r="M8" i="150"/>
  <c r="M9" i="150"/>
  <c r="M10" i="150"/>
  <c r="M11" i="150"/>
  <c r="M12" i="150"/>
  <c r="M13" i="150"/>
  <c r="M14" i="150"/>
  <c r="M15" i="150"/>
  <c r="M16" i="150"/>
  <c r="M17" i="150"/>
  <c r="M18" i="150"/>
  <c r="M19" i="150"/>
  <c r="M20" i="150"/>
  <c r="M21" i="150"/>
  <c r="M22" i="150"/>
  <c r="M23" i="150"/>
  <c r="M24" i="150"/>
  <c r="M25" i="150"/>
  <c r="M26" i="150"/>
  <c r="M27" i="150"/>
  <c r="M28" i="150"/>
  <c r="M29" i="150"/>
  <c r="M30" i="150"/>
  <c r="J2" i="150"/>
  <c r="H3" i="134"/>
  <c r="H4" i="134"/>
  <c r="H36" i="134" s="1"/>
  <c r="H5" i="134"/>
  <c r="H6" i="134"/>
  <c r="H7" i="134"/>
  <c r="H8" i="134"/>
  <c r="H9" i="134"/>
  <c r="H10" i="134"/>
  <c r="J11" i="134"/>
  <c r="J15" i="134"/>
  <c r="K15" i="134" s="1"/>
  <c r="J19" i="134"/>
  <c r="J23" i="134"/>
  <c r="K23" i="134" s="1"/>
  <c r="J27" i="134"/>
  <c r="J31" i="134"/>
  <c r="K31" i="134" s="1"/>
  <c r="J35" i="134"/>
  <c r="J13" i="152"/>
  <c r="M13" i="152" s="1"/>
  <c r="J21" i="152"/>
  <c r="J29" i="152"/>
  <c r="M29" i="152" s="1"/>
  <c r="J25" i="152"/>
  <c r="H2" i="152"/>
  <c r="H3" i="152"/>
  <c r="H4" i="152"/>
  <c r="H5" i="152"/>
  <c r="H6" i="152"/>
  <c r="H7" i="152"/>
  <c r="H8" i="152"/>
  <c r="H9" i="152"/>
  <c r="H10" i="152"/>
  <c r="J11" i="152"/>
  <c r="M11" i="152" s="1"/>
  <c r="J15" i="152"/>
  <c r="K15" i="152" s="1"/>
  <c r="J19" i="152"/>
  <c r="K19" i="152" s="1"/>
  <c r="J23" i="152"/>
  <c r="K23" i="152" s="1"/>
  <c r="J27" i="152"/>
  <c r="M27" i="152" s="1"/>
  <c r="J31" i="152"/>
  <c r="K31" i="152" s="1"/>
  <c r="J35" i="152"/>
  <c r="K35" i="152" s="1"/>
  <c r="G36" i="124"/>
  <c r="H3" i="124"/>
  <c r="H4" i="124"/>
  <c r="H5" i="124"/>
  <c r="H6" i="124"/>
  <c r="H7" i="124"/>
  <c r="H8" i="124"/>
  <c r="H9" i="124"/>
  <c r="H10" i="124"/>
  <c r="H11" i="124"/>
  <c r="H12" i="124"/>
  <c r="H13" i="124"/>
  <c r="H14" i="124"/>
  <c r="H15" i="124"/>
  <c r="H16" i="124"/>
  <c r="H17" i="124"/>
  <c r="H18" i="124"/>
  <c r="H19" i="124"/>
  <c r="H20" i="124"/>
  <c r="H21" i="124"/>
  <c r="H22" i="124"/>
  <c r="H23" i="124"/>
  <c r="H24" i="124"/>
  <c r="H25" i="124"/>
  <c r="H26" i="124"/>
  <c r="H27" i="124"/>
  <c r="H28" i="124"/>
  <c r="H29" i="124"/>
  <c r="H30" i="124"/>
  <c r="H31" i="124"/>
  <c r="H32" i="124"/>
  <c r="H33" i="124"/>
  <c r="H34" i="124"/>
  <c r="H35" i="124"/>
  <c r="H2" i="124"/>
  <c r="L2" i="134"/>
  <c r="M2" i="134"/>
  <c r="K2" i="134"/>
  <c r="L3" i="134"/>
  <c r="M3" i="134"/>
  <c r="K3" i="134"/>
  <c r="L4" i="134"/>
  <c r="M4" i="134"/>
  <c r="K4" i="134"/>
  <c r="L5" i="134"/>
  <c r="M5" i="134"/>
  <c r="K5" i="134"/>
  <c r="L6" i="134"/>
  <c r="M6" i="134"/>
  <c r="K6" i="134"/>
  <c r="L7" i="134"/>
  <c r="M7" i="134"/>
  <c r="K7" i="134"/>
  <c r="L8" i="134"/>
  <c r="M8" i="134"/>
  <c r="K8" i="134"/>
  <c r="L9" i="134"/>
  <c r="M9" i="134"/>
  <c r="K9" i="134"/>
  <c r="M10" i="134"/>
  <c r="K10" i="134"/>
  <c r="L10" i="134"/>
  <c r="M11" i="134"/>
  <c r="K11" i="134"/>
  <c r="M13" i="134"/>
  <c r="K13" i="134"/>
  <c r="M15" i="134"/>
  <c r="M17" i="134"/>
  <c r="K17" i="134"/>
  <c r="M19" i="134"/>
  <c r="K19" i="134"/>
  <c r="M21" i="134"/>
  <c r="K21" i="134"/>
  <c r="M23" i="134"/>
  <c r="M25" i="134"/>
  <c r="K25" i="134"/>
  <c r="M27" i="134"/>
  <c r="K27" i="134"/>
  <c r="M29" i="134"/>
  <c r="K29" i="134"/>
  <c r="M31" i="134"/>
  <c r="M33" i="134"/>
  <c r="K33" i="134"/>
  <c r="M35" i="134"/>
  <c r="K35" i="134"/>
  <c r="G36" i="134"/>
  <c r="L11" i="134"/>
  <c r="J12" i="134"/>
  <c r="L13" i="134"/>
  <c r="J14" i="134"/>
  <c r="J16" i="134"/>
  <c r="L17" i="134"/>
  <c r="J18" i="134"/>
  <c r="L19" i="134"/>
  <c r="J20" i="134"/>
  <c r="L21" i="134"/>
  <c r="J22" i="134"/>
  <c r="J24" i="134"/>
  <c r="L25" i="134"/>
  <c r="J26" i="134"/>
  <c r="L27" i="134"/>
  <c r="J28" i="134"/>
  <c r="L29" i="134"/>
  <c r="J30" i="134"/>
  <c r="J32" i="134"/>
  <c r="L33" i="134"/>
  <c r="J34" i="134"/>
  <c r="L35" i="134"/>
  <c r="L2" i="152"/>
  <c r="M2" i="152"/>
  <c r="K2" i="152"/>
  <c r="L3" i="152"/>
  <c r="M3" i="152"/>
  <c r="K3" i="152"/>
  <c r="L4" i="152"/>
  <c r="M4" i="152"/>
  <c r="K4" i="152"/>
  <c r="L5" i="152"/>
  <c r="M5" i="152"/>
  <c r="K5" i="152"/>
  <c r="L6" i="152"/>
  <c r="M6" i="152"/>
  <c r="K6" i="152"/>
  <c r="L7" i="152"/>
  <c r="M7" i="152"/>
  <c r="K7" i="152"/>
  <c r="L8" i="152"/>
  <c r="M8" i="152"/>
  <c r="K8" i="152"/>
  <c r="L9" i="152"/>
  <c r="M9" i="152"/>
  <c r="K9" i="152"/>
  <c r="M10" i="152"/>
  <c r="K10" i="152"/>
  <c r="L10" i="152"/>
  <c r="K11" i="152"/>
  <c r="K13" i="152"/>
  <c r="M15" i="152"/>
  <c r="M17" i="152"/>
  <c r="K17" i="152"/>
  <c r="M19" i="152"/>
  <c r="M21" i="152"/>
  <c r="K21" i="152"/>
  <c r="M23" i="152"/>
  <c r="M25" i="152"/>
  <c r="K25" i="152"/>
  <c r="K27" i="152"/>
  <c r="K29" i="152"/>
  <c r="M31" i="152"/>
  <c r="M33" i="152"/>
  <c r="K33" i="152"/>
  <c r="M35" i="152"/>
  <c r="G36" i="152"/>
  <c r="J12" i="152"/>
  <c r="J14" i="152"/>
  <c r="J16" i="152"/>
  <c r="L17" i="152"/>
  <c r="J18" i="152"/>
  <c r="L19" i="152"/>
  <c r="J20" i="152"/>
  <c r="L21" i="152"/>
  <c r="J22" i="152"/>
  <c r="J24" i="152"/>
  <c r="L25" i="152"/>
  <c r="J26" i="152"/>
  <c r="J28" i="152"/>
  <c r="J30" i="152"/>
  <c r="J32" i="152"/>
  <c r="L33" i="152"/>
  <c r="J34" i="152"/>
  <c r="L35" i="152"/>
  <c r="K3" i="124"/>
  <c r="K4" i="124"/>
  <c r="K5" i="124"/>
  <c r="K6" i="124"/>
  <c r="K7" i="124"/>
  <c r="K8" i="124"/>
  <c r="K9" i="124"/>
  <c r="K10" i="124"/>
  <c r="K11" i="124"/>
  <c r="K12" i="124"/>
  <c r="K13" i="124"/>
  <c r="K14" i="124"/>
  <c r="K15" i="124"/>
  <c r="K16" i="124"/>
  <c r="K17" i="124"/>
  <c r="K18" i="124"/>
  <c r="K19" i="124"/>
  <c r="K20" i="124"/>
  <c r="K21" i="124"/>
  <c r="K22" i="124"/>
  <c r="K23" i="124"/>
  <c r="K24" i="124"/>
  <c r="K25" i="124"/>
  <c r="K26" i="124"/>
  <c r="K27" i="124"/>
  <c r="K28" i="124"/>
  <c r="K29" i="124"/>
  <c r="K30" i="124"/>
  <c r="K31" i="124"/>
  <c r="K32" i="124"/>
  <c r="K33" i="124"/>
  <c r="K34" i="124"/>
  <c r="L35" i="124"/>
  <c r="M35" i="124"/>
  <c r="K35" i="124"/>
  <c r="M3" i="124"/>
  <c r="M4" i="124"/>
  <c r="M5" i="124"/>
  <c r="M6" i="124"/>
  <c r="M7" i="124"/>
  <c r="M8" i="124"/>
  <c r="M9" i="124"/>
  <c r="M10" i="124"/>
  <c r="M11" i="124"/>
  <c r="M12" i="124"/>
  <c r="M13" i="124"/>
  <c r="M14" i="124"/>
  <c r="M15" i="124"/>
  <c r="M16" i="124"/>
  <c r="M17" i="124"/>
  <c r="M18" i="124"/>
  <c r="M19" i="124"/>
  <c r="M20" i="124"/>
  <c r="M21" i="124"/>
  <c r="M22" i="124"/>
  <c r="M23" i="124"/>
  <c r="M24" i="124"/>
  <c r="M25" i="124"/>
  <c r="M26" i="124"/>
  <c r="M27" i="124"/>
  <c r="M28" i="124"/>
  <c r="M29" i="124"/>
  <c r="M30" i="124"/>
  <c r="M31" i="124"/>
  <c r="M32" i="124"/>
  <c r="M33" i="124"/>
  <c r="M34" i="124"/>
  <c r="J2" i="124"/>
  <c r="F36" i="110"/>
  <c r="E36" i="110"/>
  <c r="J36" i="150" l="1"/>
  <c r="L2" i="150"/>
  <c r="L36" i="150" s="1"/>
  <c r="M2" i="150"/>
  <c r="K2" i="150"/>
  <c r="K36" i="150" s="1"/>
  <c r="L31" i="134"/>
  <c r="L23" i="134"/>
  <c r="L15" i="134"/>
  <c r="L29" i="152"/>
  <c r="L27" i="152"/>
  <c r="L13" i="152"/>
  <c r="L11" i="152"/>
  <c r="H36" i="152"/>
  <c r="L31" i="152"/>
  <c r="L23" i="152"/>
  <c r="L15" i="152"/>
  <c r="H36" i="124"/>
  <c r="M34" i="134"/>
  <c r="K34" i="134"/>
  <c r="L34" i="134"/>
  <c r="M32" i="134"/>
  <c r="K32" i="134"/>
  <c r="L32" i="134"/>
  <c r="M30" i="134"/>
  <c r="K30" i="134"/>
  <c r="L30" i="134"/>
  <c r="M28" i="134"/>
  <c r="K28" i="134"/>
  <c r="L28" i="134"/>
  <c r="M26" i="134"/>
  <c r="K26" i="134"/>
  <c r="L26" i="134"/>
  <c r="M24" i="134"/>
  <c r="K24" i="134"/>
  <c r="L24" i="134"/>
  <c r="M22" i="134"/>
  <c r="K22" i="134"/>
  <c r="L22" i="134"/>
  <c r="M20" i="134"/>
  <c r="K20" i="134"/>
  <c r="L20" i="134"/>
  <c r="M18" i="134"/>
  <c r="K18" i="134"/>
  <c r="L18" i="134"/>
  <c r="M16" i="134"/>
  <c r="K16" i="134"/>
  <c r="L16" i="134"/>
  <c r="M14" i="134"/>
  <c r="K14" i="134"/>
  <c r="L14" i="134"/>
  <c r="M12" i="134"/>
  <c r="K12" i="134"/>
  <c r="K36" i="134" s="1"/>
  <c r="L12" i="134"/>
  <c r="J36" i="134"/>
  <c r="M34" i="152"/>
  <c r="K34" i="152"/>
  <c r="L34" i="152"/>
  <c r="M32" i="152"/>
  <c r="K32" i="152"/>
  <c r="L32" i="152"/>
  <c r="M30" i="152"/>
  <c r="K30" i="152"/>
  <c r="L30" i="152"/>
  <c r="M28" i="152"/>
  <c r="K28" i="152"/>
  <c r="L28" i="152"/>
  <c r="M26" i="152"/>
  <c r="K26" i="152"/>
  <c r="L26" i="152"/>
  <c r="M24" i="152"/>
  <c r="K24" i="152"/>
  <c r="L24" i="152"/>
  <c r="M22" i="152"/>
  <c r="K22" i="152"/>
  <c r="L22" i="152"/>
  <c r="M20" i="152"/>
  <c r="K20" i="152"/>
  <c r="L20" i="152"/>
  <c r="M18" i="152"/>
  <c r="K18" i="152"/>
  <c r="L18" i="152"/>
  <c r="M16" i="152"/>
  <c r="K16" i="152"/>
  <c r="L16" i="152"/>
  <c r="M14" i="152"/>
  <c r="K14" i="152"/>
  <c r="L14" i="152"/>
  <c r="M12" i="152"/>
  <c r="K12" i="152"/>
  <c r="L12" i="152"/>
  <c r="J36" i="152"/>
  <c r="J36" i="124"/>
  <c r="L2" i="124"/>
  <c r="L36" i="124" s="1"/>
  <c r="M2" i="124"/>
  <c r="K2" i="124"/>
  <c r="K36" i="124" s="1"/>
  <c r="J34" i="110"/>
  <c r="K34" i="110" s="1"/>
  <c r="J35" i="110"/>
  <c r="L35" i="110" s="1"/>
  <c r="J17" i="110"/>
  <c r="J18" i="110"/>
  <c r="J19" i="110"/>
  <c r="J20" i="110"/>
  <c r="J21" i="110"/>
  <c r="J22" i="110"/>
  <c r="J23" i="110"/>
  <c r="J24" i="110"/>
  <c r="J25" i="110"/>
  <c r="J26" i="110"/>
  <c r="J27" i="110"/>
  <c r="J28" i="110"/>
  <c r="J29" i="110"/>
  <c r="J30" i="110"/>
  <c r="M30" i="110" s="1"/>
  <c r="J31" i="110"/>
  <c r="J32" i="110"/>
  <c r="J33" i="110"/>
  <c r="J3" i="110"/>
  <c r="J4" i="110"/>
  <c r="J5" i="110"/>
  <c r="J6" i="110"/>
  <c r="J7" i="110"/>
  <c r="J8" i="110"/>
  <c r="J9" i="110"/>
  <c r="J10" i="110"/>
  <c r="J11" i="110"/>
  <c r="J12" i="110"/>
  <c r="J13" i="110"/>
  <c r="J14" i="110"/>
  <c r="J15" i="110"/>
  <c r="J16" i="110"/>
  <c r="N2" i="152"/>
  <c r="O2" i="152" s="1"/>
  <c r="P2" i="152" s="1"/>
  <c r="L36" i="134" l="1"/>
  <c r="L36" i="152"/>
  <c r="K36" i="152"/>
  <c r="G36" i="110"/>
  <c r="M32" i="110"/>
  <c r="L32" i="110"/>
  <c r="K32" i="110"/>
  <c r="M33" i="110"/>
  <c r="K33" i="110"/>
  <c r="M31" i="110"/>
  <c r="L31" i="110"/>
  <c r="K31" i="110"/>
  <c r="M35" i="110"/>
  <c r="K35" i="110"/>
  <c r="L34" i="110"/>
  <c r="M34" i="110"/>
  <c r="L33" i="110"/>
  <c r="K30" i="110"/>
  <c r="L30" i="110"/>
  <c r="O2" i="124"/>
  <c r="P2" i="124" s="1"/>
  <c r="Q2" i="124" s="1"/>
  <c r="H30" i="110"/>
  <c r="H31" i="110"/>
  <c r="H32" i="110"/>
  <c r="H33" i="110"/>
  <c r="H34" i="110"/>
  <c r="H35" i="110"/>
  <c r="F26" i="115" l="1"/>
  <c r="H25" i="110" l="1"/>
  <c r="H27" i="110"/>
  <c r="H29" i="110"/>
  <c r="K29" i="110" l="1"/>
  <c r="K25" i="110"/>
  <c r="H28" i="110"/>
  <c r="H26" i="110"/>
  <c r="L28" i="110"/>
  <c r="M28" i="110"/>
  <c r="K28" i="110"/>
  <c r="K26" i="110"/>
  <c r="M26" i="110"/>
  <c r="L26" i="110"/>
  <c r="L25" i="110"/>
  <c r="H14" i="110"/>
  <c r="H15" i="110"/>
  <c r="H16" i="110"/>
  <c r="H17" i="110"/>
  <c r="H18" i="110"/>
  <c r="H19" i="110"/>
  <c r="H20" i="110"/>
  <c r="H21" i="110"/>
  <c r="H22" i="110"/>
  <c r="H23" i="110"/>
  <c r="H9" i="110"/>
  <c r="H10" i="110"/>
  <c r="H11" i="110"/>
  <c r="H12" i="110"/>
  <c r="H13" i="110"/>
  <c r="H3" i="110"/>
  <c r="H4" i="110"/>
  <c r="H5" i="110"/>
  <c r="H6" i="110"/>
  <c r="H7" i="110"/>
  <c r="H8" i="110"/>
  <c r="O4" i="115"/>
  <c r="M25" i="110" l="1"/>
  <c r="M29" i="110"/>
  <c r="L29" i="110"/>
  <c r="K24" i="110"/>
  <c r="L24" i="110"/>
  <c r="M24" i="110"/>
  <c r="M27" i="110"/>
  <c r="L27" i="110"/>
  <c r="K27" i="110"/>
  <c r="H24" i="110"/>
  <c r="J2" i="110" l="1"/>
  <c r="J36" i="110" s="1"/>
  <c r="O2" i="110"/>
  <c r="P2" i="110" s="1"/>
  <c r="Q2" i="110" s="1"/>
  <c r="P4" i="115" l="1"/>
  <c r="H2" i="110"/>
  <c r="H36" i="110" s="1"/>
  <c r="K2" i="110" l="1"/>
  <c r="M2" i="110"/>
  <c r="L2" i="110"/>
  <c r="M3" i="110" l="1"/>
  <c r="L3" i="110"/>
  <c r="K3" i="110"/>
  <c r="K4" i="110" l="1"/>
  <c r="M4" i="110"/>
  <c r="L4" i="110"/>
  <c r="M5" i="110" l="1"/>
  <c r="L5" i="110"/>
  <c r="K5" i="110"/>
  <c r="M6" i="110" l="1"/>
  <c r="K6" i="110"/>
  <c r="L6" i="110"/>
  <c r="M7" i="110" l="1"/>
  <c r="L7" i="110"/>
  <c r="K7" i="110"/>
  <c r="M8" i="110" l="1"/>
  <c r="K8" i="110"/>
  <c r="L8" i="110"/>
  <c r="M9" i="110" l="1"/>
  <c r="L9" i="110"/>
  <c r="K9" i="110"/>
  <c r="M13" i="110" l="1"/>
  <c r="M10" i="110"/>
  <c r="K10" i="110"/>
  <c r="L10" i="110"/>
  <c r="L13" i="110" l="1"/>
  <c r="K13" i="110"/>
  <c r="M11" i="110"/>
  <c r="L11" i="110"/>
  <c r="K11" i="110"/>
  <c r="M14" i="110" l="1"/>
  <c r="L14" i="110"/>
  <c r="K14" i="110"/>
  <c r="K15" i="110" l="1"/>
  <c r="M15" i="110"/>
  <c r="L15" i="110"/>
  <c r="M12" i="110"/>
  <c r="K12" i="110"/>
  <c r="L12" i="110"/>
  <c r="L16" i="110" l="1"/>
  <c r="M16" i="110"/>
  <c r="K16" i="110"/>
  <c r="L17" i="110" l="1"/>
  <c r="M17" i="110"/>
  <c r="K17" i="110"/>
  <c r="L18" i="110" l="1"/>
  <c r="M18" i="110"/>
  <c r="K18" i="110"/>
  <c r="M19" i="110" l="1"/>
  <c r="L19" i="110"/>
  <c r="K19" i="110"/>
  <c r="M20" i="110" l="1"/>
  <c r="L20" i="110"/>
  <c r="K20" i="110"/>
  <c r="K21" i="110" l="1"/>
  <c r="L21" i="110"/>
  <c r="M21" i="110"/>
  <c r="K22" i="110" l="1"/>
  <c r="L22" i="110"/>
  <c r="M22" i="110"/>
  <c r="L23" i="110" l="1"/>
  <c r="L36" i="110" s="1"/>
  <c r="M23" i="110"/>
  <c r="K23" i="110"/>
  <c r="K36" i="110" s="1"/>
</calcChain>
</file>

<file path=xl/sharedStrings.xml><?xml version="1.0" encoding="utf-8"?>
<sst xmlns="http://schemas.openxmlformats.org/spreadsheetml/2006/main" count="410" uniqueCount="185">
  <si>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</si>
  <si>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</si>
  <si>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</si>
  <si>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</si>
  <si>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</si>
  <si>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</si>
  <si>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</si>
  <si>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</si>
  <si>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</si>
  <si>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</si>
  <si>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</si>
  <si>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</si>
  <si>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</si>
  <si>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</si>
  <si>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A-1</t>
  </si>
  <si>
    <t>4BHK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</si>
  <si>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</si>
  <si>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</si>
  <si>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</si>
  <si>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</si>
  <si>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</si>
  <si>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</si>
  <si>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</si>
  <si>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</si>
  <si>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</si>
  <si>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</si>
  <si>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</si>
  <si>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</si>
  <si>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</si>
  <si>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</si>
  <si>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</si>
  <si>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A-17</t>
  </si>
  <si>
    <t>A-18</t>
  </si>
  <si>
    <t>A-19</t>
  </si>
  <si>
    <t>A-20</t>
  </si>
  <si>
    <t>A-21</t>
  </si>
  <si>
    <t>A-22</t>
  </si>
  <si>
    <t>A-23</t>
  </si>
  <si>
    <t>A-24</t>
  </si>
  <si>
    <t>A-25</t>
  </si>
  <si>
    <t>A-26</t>
  </si>
  <si>
    <t>A-27</t>
  </si>
  <si>
    <t>A-28</t>
  </si>
  <si>
    <t>A-29</t>
  </si>
  <si>
    <t>A-30</t>
  </si>
  <si>
    <t>A-31</t>
  </si>
  <si>
    <t>A-32</t>
  </si>
  <si>
    <t>A-33</t>
  </si>
  <si>
    <t>A-34</t>
  </si>
  <si>
    <t>B-2</t>
  </si>
  <si>
    <t>B-3</t>
  </si>
  <si>
    <t>B-4</t>
  </si>
  <si>
    <t>B-5</t>
  </si>
  <si>
    <t>B-6</t>
  </si>
  <si>
    <t>B-7</t>
  </si>
  <si>
    <t>B-8</t>
  </si>
  <si>
    <t>B-9</t>
  </si>
  <si>
    <t>B-1</t>
  </si>
  <si>
    <t>B-10</t>
  </si>
  <si>
    <t>B-11</t>
  </si>
  <si>
    <t>B-12</t>
  </si>
  <si>
    <t>B-13</t>
  </si>
  <si>
    <t>B-14</t>
  </si>
  <si>
    <t>B-15</t>
  </si>
  <si>
    <t>B-16</t>
  </si>
  <si>
    <t>B-17</t>
  </si>
  <si>
    <t>B-18</t>
  </si>
  <si>
    <t>B-19</t>
  </si>
  <si>
    <t>B-20</t>
  </si>
  <si>
    <t>B-21</t>
  </si>
  <si>
    <t>B-22</t>
  </si>
  <si>
    <t>B-23</t>
  </si>
  <si>
    <t>B-24</t>
  </si>
  <si>
    <t>B-25</t>
  </si>
  <si>
    <t>B-26</t>
  </si>
  <si>
    <t>B-27</t>
  </si>
  <si>
    <t>B-28</t>
  </si>
  <si>
    <t>B-29</t>
  </si>
  <si>
    <t>B-30</t>
  </si>
  <si>
    <t>B-31</t>
  </si>
  <si>
    <t>B-32</t>
  </si>
  <si>
    <t>B-33</t>
  </si>
  <si>
    <t>B-34</t>
  </si>
  <si>
    <t>C-1</t>
  </si>
  <si>
    <t>C-2</t>
  </si>
  <si>
    <t>C-3</t>
  </si>
  <si>
    <t>C-4</t>
  </si>
  <si>
    <t>C-5</t>
  </si>
  <si>
    <t>C-6</t>
  </si>
  <si>
    <t>C-7</t>
  </si>
  <si>
    <t>C-8</t>
  </si>
  <si>
    <t>C-9</t>
  </si>
  <si>
    <t>C-10</t>
  </si>
  <si>
    <t>C-11</t>
  </si>
  <si>
    <t>C-12</t>
  </si>
  <si>
    <t>C-13</t>
  </si>
  <si>
    <t>C-14</t>
  </si>
  <si>
    <t>C-15</t>
  </si>
  <si>
    <t>C-16</t>
  </si>
  <si>
    <t>C-17</t>
  </si>
  <si>
    <t>C-18</t>
  </si>
  <si>
    <t>C-19</t>
  </si>
  <si>
    <t>C-20</t>
  </si>
  <si>
    <t>C-21</t>
  </si>
  <si>
    <t>C-22</t>
  </si>
  <si>
    <t>C-23</t>
  </si>
  <si>
    <t>C-24</t>
  </si>
  <si>
    <t>C-25</t>
  </si>
  <si>
    <t>C-26</t>
  </si>
  <si>
    <t>C-27</t>
  </si>
  <si>
    <t>C-28</t>
  </si>
  <si>
    <t>C-29</t>
  </si>
  <si>
    <t>C-30</t>
  </si>
  <si>
    <t>C-31</t>
  </si>
  <si>
    <t>C-32</t>
  </si>
  <si>
    <t>C-33</t>
  </si>
  <si>
    <t>C-34</t>
  </si>
  <si>
    <t>D-1</t>
  </si>
  <si>
    <t>D-2</t>
  </si>
  <si>
    <t>D-3</t>
  </si>
  <si>
    <t>D-4</t>
  </si>
  <si>
    <t>D-5</t>
  </si>
  <si>
    <t>D-6</t>
  </si>
  <si>
    <t>D-7</t>
  </si>
  <si>
    <t>D-8</t>
  </si>
  <si>
    <t>D-9</t>
  </si>
  <si>
    <t>D-10</t>
  </si>
  <si>
    <t>D-11</t>
  </si>
  <si>
    <t>D-12</t>
  </si>
  <si>
    <t>D-13</t>
  </si>
  <si>
    <t>D-14</t>
  </si>
  <si>
    <t>D-15</t>
  </si>
  <si>
    <t>D-16</t>
  </si>
  <si>
    <t>D-17</t>
  </si>
  <si>
    <t>D-18</t>
  </si>
  <si>
    <t>D-19</t>
  </si>
  <si>
    <t>D-20</t>
  </si>
  <si>
    <t>D-21</t>
  </si>
  <si>
    <t>D-22</t>
  </si>
  <si>
    <t>D-23</t>
  </si>
  <si>
    <t>D-24</t>
  </si>
  <si>
    <t>D-25</t>
  </si>
  <si>
    <t>D-26</t>
  </si>
  <si>
    <t>D-27</t>
  </si>
  <si>
    <t>D-28</t>
  </si>
  <si>
    <t>D-29</t>
  </si>
  <si>
    <t>D-30</t>
  </si>
  <si>
    <t>D-31</t>
  </si>
  <si>
    <t>D-32</t>
  </si>
  <si>
    <t>D-33</t>
  </si>
  <si>
    <t>D-34</t>
  </si>
  <si>
    <t>E-1</t>
  </si>
  <si>
    <t>E-2</t>
  </si>
  <si>
    <t>E-3</t>
  </si>
  <si>
    <t>E-4</t>
  </si>
  <si>
    <t>E-5</t>
  </si>
  <si>
    <t>E-6</t>
  </si>
  <si>
    <t>E-7</t>
  </si>
  <si>
    <t>E-8</t>
  </si>
  <si>
    <t>E-9</t>
  </si>
  <si>
    <t>E-10</t>
  </si>
  <si>
    <t>E-11</t>
  </si>
  <si>
    <t>E-12</t>
  </si>
  <si>
    <t>E-13</t>
  </si>
  <si>
    <t>E-14</t>
  </si>
  <si>
    <t>E-15</t>
  </si>
  <si>
    <t>E-16</t>
  </si>
  <si>
    <t>E-17</t>
  </si>
  <si>
    <t>E-18</t>
  </si>
  <si>
    <t>E-19</t>
  </si>
  <si>
    <t>E-20</t>
  </si>
  <si>
    <t>E-21</t>
  </si>
  <si>
    <t>E-22</t>
  </si>
  <si>
    <t>E-23</t>
  </si>
  <si>
    <t>E-24</t>
  </si>
  <si>
    <t>E-25</t>
  </si>
  <si>
    <t>E-26</t>
  </si>
  <si>
    <t>E-27</t>
  </si>
  <si>
    <t>E-28</t>
  </si>
  <si>
    <t>E-29</t>
  </si>
  <si>
    <t>E-30</t>
  </si>
  <si>
    <t>E-31</t>
  </si>
  <si>
    <t>E-32</t>
  </si>
  <si>
    <t>E-33</t>
  </si>
  <si>
    <t>E-34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</si>
</sst>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(* #,##0.00_);_(* \(#,##0.00\);_(* &quot;-&quot;??_);_(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rgb="FF00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AF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43" fontId="1" fillId="0" borderId="0" xfId="3" applyFont="1"/>
    <xf numFmtId="43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43" fontId="9" fillId="0" borderId="0" xfId="0" applyNumberFormat="1" applyFont="1"/>
    <xf numFmtId="43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3" fillId="2" borderId="10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43" fontId="0" fillId="0" borderId="0" xfId="3" applyFont="1" applyFill="1"/>
    <xf numFmtId="1" fontId="0" fillId="0" borderId="0" xfId="0" applyNumberFormat="1" applyFont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ill="1"/>
    <xf numFmtId="0" fontId="9" fillId="0" borderId="0" xfId="0" applyFont="1" applyFill="1"/>
    <xf numFmtId="1" fontId="7" fillId="0" borderId="1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43" fontId="7" fillId="0" borderId="1" xfId="3" applyFont="1" applyFill="1" applyBorder="1" applyAlignment="1">
      <alignment vertical="center" wrapText="1"/>
    </xf>
    <xf numFmtId="43" fontId="8" fillId="0" borderId="6" xfId="3" applyFont="1" applyFill="1" applyBorder="1" applyAlignment="1">
      <alignment vertical="center" wrapText="1"/>
    </xf>
    <xf numFmtId="43" fontId="0" fillId="0" borderId="0" xfId="3" applyFont="1" applyFill="1" applyAlignment="1"/>
    <xf numFmtId="0" fontId="0" fillId="0" borderId="0" xfId="0" applyFont="1" applyFill="1" applyAlignment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7" fillId="0" borderId="2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Fill="1"/>
    <xf numFmtId="4" fontId="0" fillId="0" borderId="0" xfId="0" applyNumberFormat="1"/>
    <xf numFmtId="4" fontId="12" fillId="5" borderId="15" xfId="0" applyNumberFormat="1" applyFont="1" applyFill="1" applyBorder="1" applyAlignment="1">
      <alignment horizontal="center" vertical="center" wrapText="1"/>
    </xf>
    <xf numFmtId="4" fontId="12" fillId="5" borderId="16" xfId="0" applyNumberFormat="1" applyFont="1" applyFill="1" applyBorder="1" applyAlignment="1">
      <alignment horizontal="center" vertical="center" wrapText="1"/>
    </xf>
    <xf numFmtId="4" fontId="12" fillId="5" borderId="17" xfId="0" applyNumberFormat="1" applyFont="1" applyFill="1" applyBorder="1" applyAlignment="1">
      <alignment horizontal="center" vertical="center" wrapText="1"/>
    </xf>
    <xf numFmtId="4" fontId="12" fillId="5" borderId="18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40821</xdr:colOff>
      <xdr:row>19</xdr:row>
      <xdr:rowOff>122203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00500" cy="37417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76200</xdr:rowOff>
    </xdr:from>
    <xdr:to>
      <xdr:col>9</xdr:col>
      <xdr:colOff>428625</xdr:colOff>
      <xdr:row>20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6700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85725</xdr:rowOff>
    </xdr:from>
    <xdr:to>
      <xdr:col>10</xdr:col>
      <xdr:colOff>133350</xdr:colOff>
      <xdr:row>20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6225"/>
          <a:ext cx="5734050" cy="3581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256305</xdr:colOff>
      <xdr:row>26</xdr:row>
      <xdr:rowOff>123190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61905" cy="50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122590</xdr:colOff>
      <xdr:row>30</xdr:row>
      <xdr:rowOff>180238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76190" cy="58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398857</xdr:colOff>
      <xdr:row>30</xdr:row>
      <xdr:rowOff>161190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42857" cy="58761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51955</xdr:colOff>
      <xdr:row>1</xdr:row>
      <xdr:rowOff>121227</xdr:rowOff>
    </xdr:from>
    <xdr:to>
      <xdr:col>14</xdr:col>
      <xdr:colOff>554182</xdr:colOff>
      <xdr:row>35</xdr:row>
      <xdr:rowOff>173181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55" y="363682"/>
          <a:ext cx="8988136" cy="66328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6</xdr:row>
      <xdr:rowOff>76201</xdr:rowOff>
    </xdr:from>
    <xdr:to>
      <xdr:col>7</xdr:col>
      <xdr:colOff>323851</xdr:colOff>
      <xdr:row>27</xdr:row>
      <xdr:rowOff>105573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219201"/>
          <a:ext cx="4495800" cy="4029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70583</xdr:colOff>
      <xdr:row>0</xdr:row>
      <xdr:rowOff>57150</xdr:rowOff>
    </xdr:from>
    <xdr:to>
      <xdr:col>8</xdr:col>
      <xdr:colOff>52704</xdr:colOff>
      <xdr:row>23</xdr:row>
      <xdr:rowOff>170800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83" y="57150"/>
          <a:ext cx="5404044" cy="4495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</xdr:row>
      <xdr:rowOff>19050</xdr:rowOff>
    </xdr:from>
    <xdr:to>
      <xdr:col>8</xdr:col>
      <xdr:colOff>466726</xdr:colOff>
      <xdr:row>20</xdr:row>
      <xdr:rowOff>161370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5257800" cy="37618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9</xdr:col>
      <xdr:colOff>581025</xdr:colOff>
      <xdr:row>19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5724525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abSelected="1" zoomScaleNormal="100" workbookViewId="0">
      <selection activeCell="K38" sqref="K38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17.85546875" style="23" customWidth="1"/>
    <col min="7" max="7" width="11.85546875" style="23" customWidth="1"/>
    <col min="8" max="8" width="11.7109375" style="24" customWidth="1"/>
    <col min="9" max="9" width="16.140625" style="24" customWidth="1"/>
    <col min="10" max="10" width="17.85546875" style="52" customWidth="1"/>
    <col min="11" max="11" width="17.140625" style="52" customWidth="1"/>
    <col min="12" max="12" width="16.42578125" style="52" customWidth="1"/>
    <col min="13" max="13" width="18.7109375" style="45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54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8" t="s">
        <v>7</v>
      </c>
      <c r="K1" s="48" t="s">
        <v>8</v>
      </c>
      <c r="L1" s="48" t="s">
        <v>9</v>
      </c>
      <c r="M1" s="28" t="s">
        <v>10</v>
      </c>
    </row>
    <row r="2" spans="1:17">
      <c r="A2" s="16">
        <v>1</v>
      </c>
      <c r="B2" s="21" t="s">
        <v>14</v>
      </c>
      <c r="C2" s="17">
        <v>1</v>
      </c>
      <c r="D2" s="20" t="s">
        <v>15</v>
      </c>
      <c r="E2" s="20">
        <v>2731</v>
      </c>
      <c r="F2" s="20">
        <v>635</v>
      </c>
      <c r="G2" s="59">
        <f>E2+F2</f>
        <v>3366</v>
      </c>
      <c r="H2" s="29">
        <f t="shared" ref="H2:H28" si="0">G2*1.1</f>
        <v>3702.6000000000004</v>
      </c>
      <c r="I2" s="34">
        <v>9700</v>
      </c>
      <c r="J2" s="49">
        <f t="shared" ref="J2:J35" si="1">I2*G2</f>
        <v>32650200</v>
      </c>
      <c r="K2" s="49">
        <f t="shared" ref="K2:K5" si="2">J2*0.95</f>
        <v>31017690</v>
      </c>
      <c r="L2" s="49">
        <f t="shared" ref="L2:L5" si="3">J2*0.8</f>
        <v>26120160</v>
      </c>
      <c r="M2" s="35">
        <f t="shared" ref="M2:M5" si="4">MROUND((J2*0.025/12),500)</f>
        <v>68000</v>
      </c>
      <c r="O2" s="2">
        <f>G2*1.35</f>
        <v>4544.1000000000004</v>
      </c>
      <c r="P2" s="3">
        <f>O2*6600</f>
        <v>29991060.000000004</v>
      </c>
      <c r="Q2" s="3">
        <f>P2/G2</f>
        <v>8910.0000000000018</v>
      </c>
    </row>
    <row r="3" spans="1:17">
      <c r="A3" s="16">
        <v>2</v>
      </c>
      <c r="B3" s="21" t="s">
        <v>16</v>
      </c>
      <c r="C3" s="17">
        <v>2</v>
      </c>
      <c r="D3" s="20" t="s">
        <v>15</v>
      </c>
      <c r="E3" s="20">
        <v>2731</v>
      </c>
      <c r="F3" s="20">
        <v>635</v>
      </c>
      <c r="G3" s="59">
        <f>E3+F3</f>
        <v>3366</v>
      </c>
      <c r="H3" s="29">
        <f t="shared" si="0"/>
        <v>3702.6000000000004</v>
      </c>
      <c r="I3" s="34">
        <v>9700</v>
      </c>
      <c r="J3" s="49">
        <f t="shared" si="1"/>
        <v>32650200</v>
      </c>
      <c r="K3" s="49">
        <f t="shared" si="2"/>
        <v>31017690</v>
      </c>
      <c r="L3" s="49">
        <f t="shared" si="3"/>
        <v>26120160</v>
      </c>
      <c r="M3" s="35">
        <f t="shared" si="4"/>
        <v>68000</v>
      </c>
      <c r="O3" s="3"/>
      <c r="P3" s="3"/>
    </row>
    <row r="4" spans="1:17">
      <c r="A4" s="16">
        <v>3</v>
      </c>
      <c r="B4" s="21" t="s">
        <v>17</v>
      </c>
      <c r="C4" s="17">
        <v>3</v>
      </c>
      <c r="D4" s="20" t="s">
        <v>15</v>
      </c>
      <c r="E4" s="20">
        <v>2731</v>
      </c>
      <c r="F4" s="20">
        <v>635</v>
      </c>
      <c r="G4" s="59">
        <f>E4+F4</f>
        <v>3366</v>
      </c>
      <c r="H4" s="29">
        <f t="shared" si="0"/>
        <v>3702.6000000000004</v>
      </c>
      <c r="I4" s="34">
        <v>9700</v>
      </c>
      <c r="J4" s="49">
        <f t="shared" si="1"/>
        <v>32650200</v>
      </c>
      <c r="K4" s="49">
        <f t="shared" si="2"/>
        <v>31017690</v>
      </c>
      <c r="L4" s="49">
        <f t="shared" si="3"/>
        <v>26120160</v>
      </c>
      <c r="M4" s="35">
        <f t="shared" si="4"/>
        <v>68000</v>
      </c>
      <c r="O4" s="3"/>
      <c r="P4" s="3"/>
    </row>
    <row r="5" spans="1:17">
      <c r="A5" s="16">
        <v>4</v>
      </c>
      <c r="B5" s="21" t="s">
        <v>18</v>
      </c>
      <c r="C5" s="17">
        <v>4</v>
      </c>
      <c r="D5" s="20" t="s">
        <v>15</v>
      </c>
      <c r="E5" s="20">
        <v>2731</v>
      </c>
      <c r="F5" s="20">
        <v>635</v>
      </c>
      <c r="G5" s="59">
        <f>E5+F5</f>
        <v>3366</v>
      </c>
      <c r="H5" s="29">
        <f t="shared" si="0"/>
        <v>3702.6000000000004</v>
      </c>
      <c r="I5" s="34">
        <v>9700</v>
      </c>
      <c r="J5" s="49">
        <f t="shared" si="1"/>
        <v>32650200</v>
      </c>
      <c r="K5" s="49">
        <f t="shared" si="2"/>
        <v>31017690</v>
      </c>
      <c r="L5" s="49">
        <f t="shared" si="3"/>
        <v>26120160</v>
      </c>
      <c r="M5" s="35">
        <f t="shared" si="4"/>
        <v>68000</v>
      </c>
      <c r="O5" s="3"/>
      <c r="P5" s="3"/>
    </row>
    <row r="6" spans="1:17">
      <c r="A6" s="16">
        <v>5</v>
      </c>
      <c r="B6" s="21" t="s">
        <v>19</v>
      </c>
      <c r="C6" s="17">
        <v>5</v>
      </c>
      <c r="D6" s="20" t="s">
        <v>15</v>
      </c>
      <c r="E6" s="20">
        <v>2731</v>
      </c>
      <c r="F6" s="20">
        <v>635</v>
      </c>
      <c r="G6" s="59">
        <f t="shared" ref="G6:G35" si="5">E6+F6</f>
        <v>3366</v>
      </c>
      <c r="H6" s="29">
        <f t="shared" si="0"/>
        <v>3702.6000000000004</v>
      </c>
      <c r="I6" s="34">
        <v>9750</v>
      </c>
      <c r="J6" s="49">
        <f t="shared" si="1"/>
        <v>32818500</v>
      </c>
      <c r="K6" s="49">
        <f t="shared" ref="K6:K28" si="6">J6*0.95</f>
        <v>31177575</v>
      </c>
      <c r="L6" s="49">
        <f t="shared" ref="L6:L28" si="7">J6*0.8</f>
        <v>26254800</v>
      </c>
      <c r="M6" s="35">
        <f t="shared" ref="M6:M28" si="8">MROUND((J6*0.025/12),500)</f>
        <v>68500</v>
      </c>
      <c r="O6" s="3"/>
      <c r="P6" s="3"/>
    </row>
    <row r="7" spans="1:17">
      <c r="A7" s="16">
        <v>6</v>
      </c>
      <c r="B7" s="21" t="s">
        <v>20</v>
      </c>
      <c r="C7" s="17">
        <v>6</v>
      </c>
      <c r="D7" s="20" t="s">
        <v>15</v>
      </c>
      <c r="E7" s="20">
        <v>2731</v>
      </c>
      <c r="F7" s="20">
        <v>635</v>
      </c>
      <c r="G7" s="59">
        <f t="shared" si="5"/>
        <v>3366</v>
      </c>
      <c r="H7" s="29">
        <f t="shared" si="0"/>
        <v>3702.6000000000004</v>
      </c>
      <c r="I7" s="34">
        <v>9800</v>
      </c>
      <c r="J7" s="49">
        <f t="shared" si="1"/>
        <v>32986800</v>
      </c>
      <c r="K7" s="49">
        <f t="shared" si="6"/>
        <v>31337460</v>
      </c>
      <c r="L7" s="49">
        <f t="shared" si="7"/>
        <v>26389440</v>
      </c>
      <c r="M7" s="35">
        <f t="shared" si="8"/>
        <v>68500</v>
      </c>
      <c r="O7" s="3"/>
      <c r="P7" s="3"/>
    </row>
    <row r="8" spans="1:17">
      <c r="A8" s="16">
        <v>7</v>
      </c>
      <c r="B8" s="21" t="s">
        <v>21</v>
      </c>
      <c r="C8" s="17">
        <v>7</v>
      </c>
      <c r="D8" s="20" t="s">
        <v>15</v>
      </c>
      <c r="E8" s="20">
        <v>2731</v>
      </c>
      <c r="F8" s="20">
        <v>635</v>
      </c>
      <c r="G8" s="59">
        <f t="shared" si="5"/>
        <v>3366</v>
      </c>
      <c r="H8" s="29">
        <f t="shared" si="0"/>
        <v>3702.6000000000004</v>
      </c>
      <c r="I8" s="34">
        <v>9850</v>
      </c>
      <c r="J8" s="49">
        <f t="shared" si="1"/>
        <v>33155100</v>
      </c>
      <c r="K8" s="49">
        <f t="shared" si="6"/>
        <v>31497345</v>
      </c>
      <c r="L8" s="49">
        <f t="shared" si="7"/>
        <v>26524080</v>
      </c>
      <c r="M8" s="35">
        <f t="shared" si="8"/>
        <v>69000</v>
      </c>
      <c r="O8" s="3"/>
      <c r="P8" s="3"/>
    </row>
    <row r="9" spans="1:17">
      <c r="A9" s="16">
        <v>8</v>
      </c>
      <c r="B9" s="21" t="s">
        <v>22</v>
      </c>
      <c r="C9" s="17">
        <v>8</v>
      </c>
      <c r="D9" s="20" t="s">
        <v>15</v>
      </c>
      <c r="E9" s="20">
        <v>2731</v>
      </c>
      <c r="F9" s="20">
        <v>635</v>
      </c>
      <c r="G9" s="59">
        <f t="shared" si="5"/>
        <v>3366</v>
      </c>
      <c r="H9" s="29">
        <f t="shared" si="0"/>
        <v>3702.6000000000004</v>
      </c>
      <c r="I9" s="34">
        <v>9900</v>
      </c>
      <c r="J9" s="49">
        <f t="shared" si="1"/>
        <v>33323400</v>
      </c>
      <c r="K9" s="49">
        <f t="shared" si="6"/>
        <v>31657230</v>
      </c>
      <c r="L9" s="49">
        <f t="shared" si="7"/>
        <v>26658720</v>
      </c>
      <c r="M9" s="35">
        <f t="shared" si="8"/>
        <v>69500</v>
      </c>
      <c r="O9" s="3"/>
      <c r="P9" s="3"/>
    </row>
    <row r="10" spans="1:17">
      <c r="A10" s="16">
        <v>9</v>
      </c>
      <c r="B10" s="21" t="s">
        <v>23</v>
      </c>
      <c r="C10" s="17">
        <v>9</v>
      </c>
      <c r="D10" s="20" t="s">
        <v>15</v>
      </c>
      <c r="E10" s="20">
        <v>2731</v>
      </c>
      <c r="F10" s="20">
        <v>635</v>
      </c>
      <c r="G10" s="59">
        <f t="shared" si="5"/>
        <v>3366</v>
      </c>
      <c r="H10" s="29">
        <f t="shared" si="0"/>
        <v>3702.6000000000004</v>
      </c>
      <c r="I10" s="34">
        <v>9950</v>
      </c>
      <c r="J10" s="49">
        <f t="shared" si="1"/>
        <v>33491700</v>
      </c>
      <c r="K10" s="49">
        <f t="shared" si="6"/>
        <v>31817115</v>
      </c>
      <c r="L10" s="49">
        <f t="shared" si="7"/>
        <v>26793360</v>
      </c>
      <c r="M10" s="35">
        <f t="shared" si="8"/>
        <v>70000</v>
      </c>
      <c r="O10" s="3"/>
      <c r="P10" s="3"/>
    </row>
    <row r="11" spans="1:17">
      <c r="A11" s="16">
        <v>10</v>
      </c>
      <c r="B11" s="21" t="s">
        <v>24</v>
      </c>
      <c r="C11" s="17">
        <v>10</v>
      </c>
      <c r="D11" s="20" t="s">
        <v>15</v>
      </c>
      <c r="E11" s="20">
        <v>2731</v>
      </c>
      <c r="F11" s="20">
        <v>635</v>
      </c>
      <c r="G11" s="59">
        <f t="shared" si="5"/>
        <v>3366</v>
      </c>
      <c r="H11" s="29">
        <f t="shared" si="0"/>
        <v>3702.6000000000004</v>
      </c>
      <c r="I11" s="34">
        <v>10000</v>
      </c>
      <c r="J11" s="49">
        <f t="shared" si="1"/>
        <v>33660000</v>
      </c>
      <c r="K11" s="49">
        <f t="shared" si="6"/>
        <v>31977000</v>
      </c>
      <c r="L11" s="49">
        <f t="shared" si="7"/>
        <v>26928000</v>
      </c>
      <c r="M11" s="35">
        <f t="shared" si="8"/>
        <v>70000</v>
      </c>
      <c r="O11" s="3"/>
      <c r="P11" s="3"/>
    </row>
    <row r="12" spans="1:17">
      <c r="A12" s="16">
        <v>11</v>
      </c>
      <c r="B12" s="21" t="s">
        <v>25</v>
      </c>
      <c r="C12" s="17">
        <v>11</v>
      </c>
      <c r="D12" s="20" t="s">
        <v>15</v>
      </c>
      <c r="E12" s="20">
        <v>2731</v>
      </c>
      <c r="F12" s="20">
        <v>635</v>
      </c>
      <c r="G12" s="59">
        <f t="shared" si="5"/>
        <v>3366</v>
      </c>
      <c r="H12" s="29">
        <f t="shared" si="0"/>
        <v>3702.6000000000004</v>
      </c>
      <c r="I12" s="34">
        <v>10050</v>
      </c>
      <c r="J12" s="49">
        <f t="shared" si="1"/>
        <v>33828300</v>
      </c>
      <c r="K12" s="49">
        <f t="shared" si="6"/>
        <v>32136885</v>
      </c>
      <c r="L12" s="49">
        <f t="shared" si="7"/>
        <v>27062640</v>
      </c>
      <c r="M12" s="35">
        <f t="shared" si="8"/>
        <v>70500</v>
      </c>
      <c r="O12" s="3"/>
      <c r="P12" s="3"/>
    </row>
    <row r="13" spans="1:17">
      <c r="A13" s="16">
        <v>12</v>
      </c>
      <c r="B13" s="21" t="s">
        <v>26</v>
      </c>
      <c r="C13" s="17">
        <v>12</v>
      </c>
      <c r="D13" s="20" t="s">
        <v>15</v>
      </c>
      <c r="E13" s="20">
        <v>2731</v>
      </c>
      <c r="F13" s="20">
        <v>635</v>
      </c>
      <c r="G13" s="59">
        <f t="shared" si="5"/>
        <v>3366</v>
      </c>
      <c r="H13" s="29">
        <f t="shared" si="0"/>
        <v>3702.6000000000004</v>
      </c>
      <c r="I13" s="34">
        <v>10100</v>
      </c>
      <c r="J13" s="49">
        <f t="shared" si="1"/>
        <v>33996600</v>
      </c>
      <c r="K13" s="49">
        <f t="shared" si="6"/>
        <v>32296770</v>
      </c>
      <c r="L13" s="49">
        <f t="shared" si="7"/>
        <v>27197280</v>
      </c>
      <c r="M13" s="35">
        <f t="shared" si="8"/>
        <v>71000</v>
      </c>
      <c r="O13" s="3"/>
      <c r="P13" s="3"/>
    </row>
    <row r="14" spans="1:17">
      <c r="A14" s="16">
        <v>13</v>
      </c>
      <c r="B14" s="21" t="s">
        <v>27</v>
      </c>
      <c r="C14" s="17">
        <v>13</v>
      </c>
      <c r="D14" s="20" t="s">
        <v>15</v>
      </c>
      <c r="E14" s="20">
        <v>2731</v>
      </c>
      <c r="F14" s="20">
        <v>635</v>
      </c>
      <c r="G14" s="59">
        <f t="shared" si="5"/>
        <v>3366</v>
      </c>
      <c r="H14" s="29">
        <f t="shared" si="0"/>
        <v>3702.6000000000004</v>
      </c>
      <c r="I14" s="34">
        <v>10150</v>
      </c>
      <c r="J14" s="49">
        <f t="shared" si="1"/>
        <v>34164900</v>
      </c>
      <c r="K14" s="49">
        <f t="shared" si="6"/>
        <v>32456655</v>
      </c>
      <c r="L14" s="49">
        <f t="shared" si="7"/>
        <v>27331920</v>
      </c>
      <c r="M14" s="35">
        <f t="shared" si="8"/>
        <v>71000</v>
      </c>
      <c r="O14" s="3"/>
      <c r="P14" s="3"/>
    </row>
    <row r="15" spans="1:17">
      <c r="A15" s="16">
        <v>14</v>
      </c>
      <c r="B15" s="21" t="s">
        <v>28</v>
      </c>
      <c r="C15" s="17">
        <v>14</v>
      </c>
      <c r="D15" s="20" t="s">
        <v>15</v>
      </c>
      <c r="E15" s="20">
        <v>2731</v>
      </c>
      <c r="F15" s="20">
        <v>635</v>
      </c>
      <c r="G15" s="59">
        <f t="shared" si="5"/>
        <v>3366</v>
      </c>
      <c r="H15" s="29">
        <f t="shared" si="0"/>
        <v>3702.6000000000004</v>
      </c>
      <c r="I15" s="34">
        <v>10200</v>
      </c>
      <c r="J15" s="49">
        <f t="shared" si="1"/>
        <v>34333200</v>
      </c>
      <c r="K15" s="49">
        <f t="shared" si="6"/>
        <v>32616540</v>
      </c>
      <c r="L15" s="49">
        <f t="shared" si="7"/>
        <v>27466560</v>
      </c>
      <c r="M15" s="35">
        <f t="shared" si="8"/>
        <v>71500</v>
      </c>
      <c r="O15" s="6"/>
    </row>
    <row r="16" spans="1:17">
      <c r="A16" s="16">
        <v>15</v>
      </c>
      <c r="B16" s="21" t="s">
        <v>29</v>
      </c>
      <c r="C16" s="17">
        <v>15</v>
      </c>
      <c r="D16" s="20" t="s">
        <v>15</v>
      </c>
      <c r="E16" s="20">
        <v>2731</v>
      </c>
      <c r="F16" s="20">
        <v>635</v>
      </c>
      <c r="G16" s="59">
        <f t="shared" si="5"/>
        <v>3366</v>
      </c>
      <c r="H16" s="29">
        <f t="shared" si="0"/>
        <v>3702.6000000000004</v>
      </c>
      <c r="I16" s="34">
        <v>10250</v>
      </c>
      <c r="J16" s="49">
        <f t="shared" si="1"/>
        <v>34501500</v>
      </c>
      <c r="K16" s="49">
        <f t="shared" si="6"/>
        <v>32776425</v>
      </c>
      <c r="L16" s="49">
        <f t="shared" si="7"/>
        <v>27601200</v>
      </c>
      <c r="M16" s="35">
        <f t="shared" si="8"/>
        <v>72000</v>
      </c>
      <c r="O16" s="7"/>
    </row>
    <row r="17" spans="1:13">
      <c r="A17" s="16">
        <v>16</v>
      </c>
      <c r="B17" s="21" t="s">
        <v>30</v>
      </c>
      <c r="C17" s="17">
        <v>16</v>
      </c>
      <c r="D17" s="20" t="s">
        <v>15</v>
      </c>
      <c r="E17" s="20">
        <v>2731</v>
      </c>
      <c r="F17" s="20">
        <v>635</v>
      </c>
      <c r="G17" s="59">
        <f t="shared" si="5"/>
        <v>3366</v>
      </c>
      <c r="H17" s="29">
        <f t="shared" si="0"/>
        <v>3702.6000000000004</v>
      </c>
      <c r="I17" s="34">
        <v>10300</v>
      </c>
      <c r="J17" s="49">
        <f t="shared" si="1"/>
        <v>34669800</v>
      </c>
      <c r="K17" s="49">
        <f t="shared" si="6"/>
        <v>32936310</v>
      </c>
      <c r="L17" s="49">
        <f t="shared" si="7"/>
        <v>27735840</v>
      </c>
      <c r="M17" s="35">
        <f t="shared" si="8"/>
        <v>72000</v>
      </c>
    </row>
    <row r="18" spans="1:13">
      <c r="A18" s="16">
        <v>17</v>
      </c>
      <c r="B18" s="21" t="s">
        <v>31</v>
      </c>
      <c r="C18" s="17">
        <v>17</v>
      </c>
      <c r="D18" s="20" t="s">
        <v>15</v>
      </c>
      <c r="E18" s="20">
        <v>2731</v>
      </c>
      <c r="F18" s="20">
        <v>635</v>
      </c>
      <c r="G18" s="59">
        <f t="shared" si="5"/>
        <v>3366</v>
      </c>
      <c r="H18" s="29">
        <f t="shared" si="0"/>
        <v>3702.6000000000004</v>
      </c>
      <c r="I18" s="34">
        <v>10350</v>
      </c>
      <c r="J18" s="49">
        <f t="shared" si="1"/>
        <v>34838100</v>
      </c>
      <c r="K18" s="49">
        <f t="shared" si="6"/>
        <v>33096195</v>
      </c>
      <c r="L18" s="49">
        <f t="shared" si="7"/>
        <v>27870480</v>
      </c>
      <c r="M18" s="35">
        <f t="shared" si="8"/>
        <v>72500</v>
      </c>
    </row>
    <row r="19" spans="1:13">
      <c r="A19" s="16">
        <v>18</v>
      </c>
      <c r="B19" s="21" t="s">
        <v>32</v>
      </c>
      <c r="C19" s="17">
        <v>18</v>
      </c>
      <c r="D19" s="20" t="s">
        <v>15</v>
      </c>
      <c r="E19" s="20">
        <v>2731</v>
      </c>
      <c r="F19" s="20">
        <v>635</v>
      </c>
      <c r="G19" s="59">
        <f t="shared" si="5"/>
        <v>3366</v>
      </c>
      <c r="H19" s="29">
        <f t="shared" si="0"/>
        <v>3702.6000000000004</v>
      </c>
      <c r="I19" s="34">
        <v>10400</v>
      </c>
      <c r="J19" s="49">
        <f t="shared" si="1"/>
        <v>35006400</v>
      </c>
      <c r="K19" s="49">
        <f t="shared" si="6"/>
        <v>33256080</v>
      </c>
      <c r="L19" s="49">
        <f t="shared" si="7"/>
        <v>28005120</v>
      </c>
      <c r="M19" s="35">
        <f t="shared" si="8"/>
        <v>73000</v>
      </c>
    </row>
    <row r="20" spans="1:13">
      <c r="A20" s="16">
        <v>19</v>
      </c>
      <c r="B20" s="21" t="s">
        <v>33</v>
      </c>
      <c r="C20" s="17">
        <v>19</v>
      </c>
      <c r="D20" s="20" t="s">
        <v>15</v>
      </c>
      <c r="E20" s="20">
        <v>2731</v>
      </c>
      <c r="F20" s="20">
        <v>635</v>
      </c>
      <c r="G20" s="59">
        <f t="shared" si="5"/>
        <v>3366</v>
      </c>
      <c r="H20" s="29">
        <f t="shared" si="0"/>
        <v>3702.6000000000004</v>
      </c>
      <c r="I20" s="34">
        <v>10450</v>
      </c>
      <c r="J20" s="49">
        <f t="shared" si="1"/>
        <v>35174700</v>
      </c>
      <c r="K20" s="49">
        <f t="shared" si="6"/>
        <v>33415965</v>
      </c>
      <c r="L20" s="49">
        <f t="shared" si="7"/>
        <v>28139760</v>
      </c>
      <c r="M20" s="35">
        <f t="shared" si="8"/>
        <v>73500</v>
      </c>
    </row>
    <row r="21" spans="1:13">
      <c r="A21" s="16">
        <v>20</v>
      </c>
      <c r="B21" s="21" t="s">
        <v>34</v>
      </c>
      <c r="C21" s="17">
        <v>20</v>
      </c>
      <c r="D21" s="20" t="s">
        <v>15</v>
      </c>
      <c r="E21" s="20">
        <v>2731</v>
      </c>
      <c r="F21" s="20">
        <v>635</v>
      </c>
      <c r="G21" s="59">
        <f t="shared" si="5"/>
        <v>3366</v>
      </c>
      <c r="H21" s="29">
        <f t="shared" si="0"/>
        <v>3702.6000000000004</v>
      </c>
      <c r="I21" s="34">
        <v>10500</v>
      </c>
      <c r="J21" s="49">
        <f t="shared" si="1"/>
        <v>35343000</v>
      </c>
      <c r="K21" s="49">
        <f t="shared" si="6"/>
        <v>33575850</v>
      </c>
      <c r="L21" s="49">
        <f t="shared" si="7"/>
        <v>28274400</v>
      </c>
      <c r="M21" s="35">
        <f t="shared" si="8"/>
        <v>73500</v>
      </c>
    </row>
    <row r="22" spans="1:13">
      <c r="A22" s="16">
        <v>21</v>
      </c>
      <c r="B22" s="21" t="s">
        <v>35</v>
      </c>
      <c r="C22" s="17">
        <v>21</v>
      </c>
      <c r="D22" s="20" t="s">
        <v>15</v>
      </c>
      <c r="E22" s="20">
        <v>2731</v>
      </c>
      <c r="F22" s="20">
        <v>635</v>
      </c>
      <c r="G22" s="59">
        <f t="shared" si="5"/>
        <v>3366</v>
      </c>
      <c r="H22" s="29">
        <f t="shared" si="0"/>
        <v>3702.6000000000004</v>
      </c>
      <c r="I22" s="34">
        <v>10550</v>
      </c>
      <c r="J22" s="49">
        <f t="shared" si="1"/>
        <v>35511300</v>
      </c>
      <c r="K22" s="49">
        <f t="shared" si="6"/>
        <v>33735735</v>
      </c>
      <c r="L22" s="49">
        <f t="shared" si="7"/>
        <v>28409040</v>
      </c>
      <c r="M22" s="35">
        <f t="shared" si="8"/>
        <v>74000</v>
      </c>
    </row>
    <row r="23" spans="1:13">
      <c r="A23" s="16">
        <v>22</v>
      </c>
      <c r="B23" s="21" t="s">
        <v>36</v>
      </c>
      <c r="C23" s="17">
        <v>22</v>
      </c>
      <c r="D23" s="20" t="s">
        <v>15</v>
      </c>
      <c r="E23" s="20">
        <v>2731</v>
      </c>
      <c r="F23" s="20">
        <v>635</v>
      </c>
      <c r="G23" s="59">
        <f t="shared" si="5"/>
        <v>3366</v>
      </c>
      <c r="H23" s="29">
        <f t="shared" si="0"/>
        <v>3702.6000000000004</v>
      </c>
      <c r="I23" s="34">
        <v>10600</v>
      </c>
      <c r="J23" s="49">
        <f t="shared" si="1"/>
        <v>35679600</v>
      </c>
      <c r="K23" s="49">
        <f t="shared" si="6"/>
        <v>33895620</v>
      </c>
      <c r="L23" s="49">
        <f t="shared" si="7"/>
        <v>28543680</v>
      </c>
      <c r="M23" s="35">
        <f t="shared" si="8"/>
        <v>74500</v>
      </c>
    </row>
    <row r="24" spans="1:13">
      <c r="A24" s="16">
        <v>23</v>
      </c>
      <c r="B24" s="21" t="s">
        <v>37</v>
      </c>
      <c r="C24" s="17">
        <v>23</v>
      </c>
      <c r="D24" s="20" t="s">
        <v>15</v>
      </c>
      <c r="E24" s="20">
        <v>2731</v>
      </c>
      <c r="F24" s="20">
        <v>635</v>
      </c>
      <c r="G24" s="59">
        <f t="shared" si="5"/>
        <v>3366</v>
      </c>
      <c r="H24" s="29">
        <f t="shared" si="0"/>
        <v>3702.6000000000004</v>
      </c>
      <c r="I24" s="34">
        <v>10650</v>
      </c>
      <c r="J24" s="49">
        <f t="shared" si="1"/>
        <v>35847900</v>
      </c>
      <c r="K24" s="49">
        <f t="shared" si="6"/>
        <v>34055505</v>
      </c>
      <c r="L24" s="49">
        <f t="shared" si="7"/>
        <v>28678320</v>
      </c>
      <c r="M24" s="35">
        <f t="shared" si="8"/>
        <v>74500</v>
      </c>
    </row>
    <row r="25" spans="1:13">
      <c r="A25" s="16">
        <v>24</v>
      </c>
      <c r="B25" s="21" t="s">
        <v>38</v>
      </c>
      <c r="C25" s="17">
        <v>24</v>
      </c>
      <c r="D25" s="20" t="s">
        <v>15</v>
      </c>
      <c r="E25" s="20">
        <v>2731</v>
      </c>
      <c r="F25" s="20">
        <v>635</v>
      </c>
      <c r="G25" s="59">
        <f t="shared" si="5"/>
        <v>3366</v>
      </c>
      <c r="H25" s="29">
        <f t="shared" si="0"/>
        <v>3702.6000000000004</v>
      </c>
      <c r="I25" s="34">
        <v>10700</v>
      </c>
      <c r="J25" s="49">
        <f t="shared" si="1"/>
        <v>36016200</v>
      </c>
      <c r="K25" s="49">
        <f t="shared" si="6"/>
        <v>34215390</v>
      </c>
      <c r="L25" s="49">
        <f t="shared" si="7"/>
        <v>28812960</v>
      </c>
      <c r="M25" s="35">
        <f t="shared" si="8"/>
        <v>75000</v>
      </c>
    </row>
    <row r="26" spans="1:13">
      <c r="A26" s="16">
        <v>25</v>
      </c>
      <c r="B26" s="21" t="s">
        <v>39</v>
      </c>
      <c r="C26" s="17">
        <v>25</v>
      </c>
      <c r="D26" s="20" t="s">
        <v>15</v>
      </c>
      <c r="E26" s="20">
        <v>2731</v>
      </c>
      <c r="F26" s="20">
        <v>635</v>
      </c>
      <c r="G26" s="59">
        <f t="shared" si="5"/>
        <v>3366</v>
      </c>
      <c r="H26" s="29">
        <f t="shared" si="0"/>
        <v>3702.6000000000004</v>
      </c>
      <c r="I26" s="34">
        <v>10750</v>
      </c>
      <c r="J26" s="49">
        <f t="shared" si="1"/>
        <v>36184500</v>
      </c>
      <c r="K26" s="49">
        <f t="shared" si="6"/>
        <v>34375275</v>
      </c>
      <c r="L26" s="49">
        <f t="shared" si="7"/>
        <v>28947600</v>
      </c>
      <c r="M26" s="35">
        <f t="shared" si="8"/>
        <v>75500</v>
      </c>
    </row>
    <row r="27" spans="1:13">
      <c r="A27" s="16">
        <v>26</v>
      </c>
      <c r="B27" s="21" t="s">
        <v>40</v>
      </c>
      <c r="C27" s="17">
        <v>26</v>
      </c>
      <c r="D27" s="20" t="s">
        <v>15</v>
      </c>
      <c r="E27" s="20">
        <v>2731</v>
      </c>
      <c r="F27" s="20">
        <v>635</v>
      </c>
      <c r="G27" s="59">
        <f>E27+F27</f>
        <v>3366</v>
      </c>
      <c r="H27" s="29">
        <f t="shared" si="0"/>
        <v>3702.6000000000004</v>
      </c>
      <c r="I27" s="34">
        <v>10800</v>
      </c>
      <c r="J27" s="49">
        <f t="shared" si="1"/>
        <v>36352800</v>
      </c>
      <c r="K27" s="49">
        <f t="shared" si="6"/>
        <v>34535160</v>
      </c>
      <c r="L27" s="49">
        <f t="shared" si="7"/>
        <v>29082240</v>
      </c>
      <c r="M27" s="35">
        <f t="shared" si="8"/>
        <v>75500</v>
      </c>
    </row>
    <row r="28" spans="1:13">
      <c r="A28" s="16">
        <v>27</v>
      </c>
      <c r="B28" s="21" t="s">
        <v>41</v>
      </c>
      <c r="C28" s="17">
        <v>27</v>
      </c>
      <c r="D28" s="20" t="s">
        <v>15</v>
      </c>
      <c r="E28" s="20">
        <v>2731</v>
      </c>
      <c r="F28" s="20">
        <v>635</v>
      </c>
      <c r="G28" s="59">
        <f t="shared" si="5"/>
        <v>3366</v>
      </c>
      <c r="H28" s="29">
        <f t="shared" si="0"/>
        <v>3702.6000000000004</v>
      </c>
      <c r="I28" s="34">
        <v>10850</v>
      </c>
      <c r="J28" s="49">
        <f t="shared" si="1"/>
        <v>36521100</v>
      </c>
      <c r="K28" s="49">
        <f t="shared" si="6"/>
        <v>34695045</v>
      </c>
      <c r="L28" s="49">
        <f t="shared" si="7"/>
        <v>29216880</v>
      </c>
      <c r="M28" s="35">
        <f t="shared" si="8"/>
        <v>76000</v>
      </c>
    </row>
    <row r="29" spans="1:13">
      <c r="A29" s="16">
        <v>28</v>
      </c>
      <c r="B29" s="21" t="s">
        <v>42</v>
      </c>
      <c r="C29" s="17">
        <v>28</v>
      </c>
      <c r="D29" s="20" t="s">
        <v>15</v>
      </c>
      <c r="E29" s="20">
        <v>2731</v>
      </c>
      <c r="F29" s="20">
        <v>635</v>
      </c>
      <c r="G29" s="59">
        <f t="shared" si="5"/>
        <v>3366</v>
      </c>
      <c r="H29" s="29">
        <f>G29*1.1</f>
        <v>3702.6000000000004</v>
      </c>
      <c r="I29" s="34">
        <v>10900</v>
      </c>
      <c r="J29" s="49">
        <f t="shared" si="1"/>
        <v>36689400</v>
      </c>
      <c r="K29" s="49">
        <f>J29*0.95</f>
        <v>34854930</v>
      </c>
      <c r="L29" s="49">
        <f>J29*0.8</f>
        <v>29351520</v>
      </c>
      <c r="M29" s="35">
        <f>MROUND((J29*0.025/12),500)</f>
        <v>76500</v>
      </c>
    </row>
    <row r="30" spans="1:13" s="58" customFormat="1">
      <c r="A30" s="57">
        <v>29</v>
      </c>
      <c r="B30" s="21" t="s">
        <v>43</v>
      </c>
      <c r="C30" s="17">
        <v>29</v>
      </c>
      <c r="D30" s="20" t="s">
        <v>15</v>
      </c>
      <c r="E30" s="20">
        <v>2731</v>
      </c>
      <c r="F30" s="20">
        <v>635</v>
      </c>
      <c r="G30" s="59">
        <f t="shared" si="5"/>
        <v>3366</v>
      </c>
      <c r="H30" s="29">
        <f t="shared" ref="H30:H35" si="9">G30*1.1</f>
        <v>3702.6000000000004</v>
      </c>
      <c r="I30" s="34">
        <v>10950</v>
      </c>
      <c r="J30" s="49">
        <f t="shared" si="1"/>
        <v>36857700</v>
      </c>
      <c r="K30" s="49">
        <f t="shared" ref="K30:K35" si="10">J30*0.95</f>
        <v>35014815</v>
      </c>
      <c r="L30" s="49">
        <f t="shared" ref="L30:L35" si="11">J30*0.8</f>
        <v>29486160</v>
      </c>
      <c r="M30" s="35">
        <f t="shared" ref="M30:M35" si="12">MROUND((J30*0.025/12),500)</f>
        <v>77000</v>
      </c>
    </row>
    <row r="31" spans="1:13" s="58" customFormat="1">
      <c r="A31" s="57">
        <v>30</v>
      </c>
      <c r="B31" s="21" t="s">
        <v>44</v>
      </c>
      <c r="C31" s="17">
        <v>30</v>
      </c>
      <c r="D31" s="20" t="s">
        <v>15</v>
      </c>
      <c r="E31" s="20">
        <v>2731</v>
      </c>
      <c r="F31" s="20">
        <v>635</v>
      </c>
      <c r="G31" s="59">
        <f t="shared" si="5"/>
        <v>3366</v>
      </c>
      <c r="H31" s="29">
        <f t="shared" si="9"/>
        <v>3702.6000000000004</v>
      </c>
      <c r="I31" s="34">
        <v>11000</v>
      </c>
      <c r="J31" s="49">
        <f t="shared" si="1"/>
        <v>37026000</v>
      </c>
      <c r="K31" s="49">
        <f t="shared" si="10"/>
        <v>35174700</v>
      </c>
      <c r="L31" s="49">
        <f t="shared" si="11"/>
        <v>29620800</v>
      </c>
      <c r="M31" s="35">
        <f t="shared" si="12"/>
        <v>77000</v>
      </c>
    </row>
    <row r="32" spans="1:13" s="58" customFormat="1">
      <c r="A32" s="57">
        <v>31</v>
      </c>
      <c r="B32" s="21" t="s">
        <v>45</v>
      </c>
      <c r="C32" s="17">
        <v>31</v>
      </c>
      <c r="D32" s="20" t="s">
        <v>15</v>
      </c>
      <c r="E32" s="20">
        <v>2731</v>
      </c>
      <c r="F32" s="20">
        <v>635</v>
      </c>
      <c r="G32" s="59">
        <f t="shared" si="5"/>
        <v>3366</v>
      </c>
      <c r="H32" s="29">
        <f t="shared" si="9"/>
        <v>3702.6000000000004</v>
      </c>
      <c r="I32" s="34">
        <v>11050</v>
      </c>
      <c r="J32" s="49">
        <f t="shared" si="1"/>
        <v>37194300</v>
      </c>
      <c r="K32" s="49">
        <f t="shared" si="10"/>
        <v>35334585</v>
      </c>
      <c r="L32" s="49">
        <f t="shared" si="11"/>
        <v>29755440</v>
      </c>
      <c r="M32" s="35">
        <f t="shared" si="12"/>
        <v>77500</v>
      </c>
    </row>
    <row r="33" spans="1:13" s="58" customFormat="1">
      <c r="A33" s="57">
        <v>32</v>
      </c>
      <c r="B33" s="21" t="s">
        <v>46</v>
      </c>
      <c r="C33" s="17">
        <v>32</v>
      </c>
      <c r="D33" s="20" t="s">
        <v>15</v>
      </c>
      <c r="E33" s="20">
        <v>2731</v>
      </c>
      <c r="F33" s="20">
        <v>635</v>
      </c>
      <c r="G33" s="59">
        <f t="shared" si="5"/>
        <v>3366</v>
      </c>
      <c r="H33" s="29">
        <f t="shared" si="9"/>
        <v>3702.6000000000004</v>
      </c>
      <c r="I33" s="34">
        <v>11100</v>
      </c>
      <c r="J33" s="49">
        <f t="shared" si="1"/>
        <v>37362600</v>
      </c>
      <c r="K33" s="49">
        <f t="shared" si="10"/>
        <v>35494470</v>
      </c>
      <c r="L33" s="49">
        <f t="shared" si="11"/>
        <v>29890080</v>
      </c>
      <c r="M33" s="35">
        <f t="shared" si="12"/>
        <v>78000</v>
      </c>
    </row>
    <row r="34" spans="1:13" s="58" customFormat="1">
      <c r="A34" s="57">
        <v>33</v>
      </c>
      <c r="B34" s="21" t="s">
        <v>47</v>
      </c>
      <c r="C34" s="17">
        <v>33</v>
      </c>
      <c r="D34" s="20" t="s">
        <v>15</v>
      </c>
      <c r="E34" s="20">
        <v>2731</v>
      </c>
      <c r="F34" s="20">
        <v>635</v>
      </c>
      <c r="G34" s="59">
        <f t="shared" si="5"/>
        <v>3366</v>
      </c>
      <c r="H34" s="29">
        <f t="shared" si="9"/>
        <v>3702.6000000000004</v>
      </c>
      <c r="I34" s="34">
        <v>11150</v>
      </c>
      <c r="J34" s="49">
        <f t="shared" si="1"/>
        <v>37530900</v>
      </c>
      <c r="K34" s="49">
        <f t="shared" si="10"/>
        <v>35654355</v>
      </c>
      <c r="L34" s="49">
        <f t="shared" si="11"/>
        <v>30024720</v>
      </c>
      <c r="M34" s="35">
        <f t="shared" si="12"/>
        <v>78000</v>
      </c>
    </row>
    <row r="35" spans="1:13" s="58" customFormat="1">
      <c r="A35" s="57">
        <v>34</v>
      </c>
      <c r="B35" s="21" t="s">
        <v>48</v>
      </c>
      <c r="C35" s="17">
        <v>34</v>
      </c>
      <c r="D35" s="20" t="s">
        <v>15</v>
      </c>
      <c r="E35" s="20">
        <v>2731</v>
      </c>
      <c r="F35" s="20">
        <v>635</v>
      </c>
      <c r="G35" s="59">
        <f t="shared" si="5"/>
        <v>3366</v>
      </c>
      <c r="H35" s="29">
        <f t="shared" si="9"/>
        <v>3702.6000000000004</v>
      </c>
      <c r="I35" s="34">
        <v>11200</v>
      </c>
      <c r="J35" s="49">
        <f t="shared" si="1"/>
        <v>37699200</v>
      </c>
      <c r="K35" s="49">
        <f t="shared" si="10"/>
        <v>35814240</v>
      </c>
      <c r="L35" s="49">
        <f t="shared" si="11"/>
        <v>30159360</v>
      </c>
      <c r="M35" s="35">
        <f t="shared" si="12"/>
        <v>78500</v>
      </c>
    </row>
    <row r="36" spans="1:13" ht="16.5">
      <c r="A36" s="69" t="s">
        <v>2</v>
      </c>
      <c r="B36" s="70"/>
      <c r="C36" s="70"/>
      <c r="D36" s="71"/>
      <c r="E36" s="30">
        <f>SUM(E2:E35)</f>
        <v>92854</v>
      </c>
      <c r="F36" s="30">
        <f>SUM(F2:F35)</f>
        <v>21590</v>
      </c>
      <c r="G36" s="30">
        <f>SUM(G2:G35)</f>
        <v>114444</v>
      </c>
      <c r="H36" s="30">
        <f>SUM(H2:H35)</f>
        <v>125888.40000000008</v>
      </c>
      <c r="I36" s="31"/>
      <c r="J36" s="50">
        <f>SUM(J2:J35)</f>
        <v>1188366300</v>
      </c>
      <c r="K36" s="50">
        <f>SUM(K2:K35)</f>
        <v>1128947985</v>
      </c>
      <c r="L36" s="50">
        <f>SUM(L2:L35)</f>
        <v>950693040</v>
      </c>
      <c r="M36" s="18"/>
    </row>
    <row r="37" spans="1:13">
      <c r="G37" s="56"/>
      <c r="H37" s="42"/>
      <c r="J37" s="51"/>
    </row>
    <row r="41" spans="1:13">
      <c r="H41" s="23"/>
      <c r="I41" s="72"/>
      <c r="J41" s="73"/>
      <c r="K41" s="24"/>
    </row>
    <row r="42" spans="1:13">
      <c r="H42" s="23"/>
      <c r="I42" s="37"/>
      <c r="J42" s="24"/>
      <c r="K42" s="24"/>
    </row>
    <row r="43" spans="1:13">
      <c r="E43" s="38"/>
      <c r="K43" s="24"/>
    </row>
    <row r="44" spans="1:13">
      <c r="E44" s="38"/>
      <c r="K44" s="24"/>
    </row>
    <row r="45" spans="1:13">
      <c r="E45" s="38"/>
      <c r="K45" s="24"/>
    </row>
    <row r="46" spans="1:13">
      <c r="E46" s="53"/>
      <c r="F46" s="38"/>
      <c r="G46" s="39"/>
      <c r="H46" s="38"/>
      <c r="I46" s="39"/>
      <c r="J46" s="47"/>
      <c r="K46" s="24"/>
    </row>
    <row r="47" spans="1:13">
      <c r="E47" s="43"/>
      <c r="F47" s="43"/>
      <c r="G47" s="43"/>
      <c r="H47" s="43"/>
      <c r="I47" s="44"/>
      <c r="J47" s="43"/>
      <c r="K47" s="44"/>
      <c r="L47" s="43"/>
    </row>
    <row r="48" spans="1:13">
      <c r="E48" s="55"/>
      <c r="F48" s="54"/>
      <c r="G48" s="55"/>
      <c r="H48" s="54"/>
      <c r="I48" s="45"/>
      <c r="J48" s="46"/>
      <c r="K48" s="46"/>
      <c r="L48" s="46"/>
    </row>
    <row r="49" spans="5:12">
      <c r="E49" s="55"/>
      <c r="F49" s="54"/>
      <c r="G49" s="55"/>
      <c r="H49" s="54"/>
      <c r="I49" s="45"/>
      <c r="J49" s="46"/>
      <c r="K49" s="46"/>
      <c r="L49" s="46"/>
    </row>
    <row r="50" spans="5:12">
      <c r="E50" s="55"/>
      <c r="F50" s="54"/>
      <c r="G50" s="55"/>
      <c r="H50" s="54"/>
      <c r="I50" s="45"/>
      <c r="J50" s="46"/>
      <c r="K50" s="46"/>
      <c r="L50" s="46"/>
    </row>
    <row r="51" spans="5:12">
      <c r="E51" s="55"/>
      <c r="F51" s="54"/>
      <c r="G51" s="55"/>
      <c r="H51" s="54"/>
      <c r="I51" s="45"/>
      <c r="J51" s="46"/>
      <c r="K51" s="46"/>
      <c r="L51" s="46"/>
    </row>
    <row r="52" spans="5:12">
      <c r="I52" s="45"/>
    </row>
    <row r="54" spans="5:12">
      <c r="E54" s="60"/>
      <c r="F54" s="60"/>
      <c r="G54" s="60"/>
    </row>
    <row r="55" spans="5:12">
      <c r="E55" s="60"/>
      <c r="F55" s="45"/>
      <c r="G55" s="60"/>
    </row>
    <row r="56" spans="5:12">
      <c r="E56" s="60"/>
      <c r="F56" s="60"/>
      <c r="G56" s="60"/>
    </row>
    <row r="57" spans="5:12">
      <c r="E57" s="60"/>
      <c r="F57" s="60"/>
      <c r="G57" s="32"/>
      <c r="H57" s="63"/>
      <c r="I57" s="63"/>
    </row>
    <row r="58" spans="5:12">
      <c r="E58" s="43"/>
      <c r="F58" s="44"/>
    </row>
    <row r="62" spans="5:12">
      <c r="E62" s="45"/>
    </row>
    <row r="63" spans="5:12">
      <c r="E63" s="60"/>
    </row>
    <row r="64" spans="5:12">
      <c r="E64" s="60"/>
    </row>
  </sheetData>
  <mergeCells count="2">
    <mergeCell ref="A36:D36"/>
    <mergeCell ref="I41:J4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6:L12"/>
  <sheetViews>
    <sheetView topLeftCell="B1" zoomScale="130" zoomScaleNormal="130" workbookViewId="0">
      <selection activeCell="J13" sqref="J13"/>
    </sheetView>
  </sheetViews>
  <sheetFormatPr defaultRowHeight="15"/>
  <cols>
    <col min="10" max="10" width="22.85546875" customWidth="1"/>
    <col min="11" max="11" width="17.42578125" customWidth="1"/>
    <col min="12" max="12" width="19" customWidth="1"/>
  </cols>
  <sheetData>
    <row r="6" spans="10:12" ht="15.75" thickBot="1"/>
    <row r="7" spans="10:12" ht="15.75" thickBot="1">
      <c r="J7" s="65">
        <v>1188366300</v>
      </c>
      <c r="K7" s="65">
        <v>1128947985</v>
      </c>
      <c r="L7" s="67">
        <v>950693040</v>
      </c>
    </row>
    <row r="8" spans="10:12" ht="15.75" thickBot="1">
      <c r="J8" s="66">
        <v>1070800650</v>
      </c>
      <c r="K8" s="66">
        <v>1017260617.5</v>
      </c>
      <c r="L8" s="68">
        <v>856640520</v>
      </c>
    </row>
    <row r="9" spans="10:12" ht="15.75" thickBot="1">
      <c r="J9" s="66">
        <v>1118109350</v>
      </c>
      <c r="K9" s="66">
        <v>1062203882.5</v>
      </c>
      <c r="L9" s="68">
        <v>894487480</v>
      </c>
    </row>
    <row r="10" spans="10:12" ht="15.75" thickBot="1">
      <c r="J10" s="66">
        <v>830373600</v>
      </c>
      <c r="K10" s="66">
        <v>788854920</v>
      </c>
      <c r="L10" s="68">
        <v>664298880</v>
      </c>
    </row>
    <row r="11" spans="10:12" ht="15.75" thickBot="1">
      <c r="J11" s="66">
        <v>767883750</v>
      </c>
      <c r="K11" s="66">
        <v>729489562.5</v>
      </c>
      <c r="L11" s="68">
        <v>614307000</v>
      </c>
    </row>
    <row r="12" spans="10:12">
      <c r="J12" s="64">
        <f>SUM(J7:J11)</f>
        <v>4975533650</v>
      </c>
      <c r="K12" s="64">
        <f>SUM(K7:K11)</f>
        <v>4726756967.5</v>
      </c>
      <c r="L12" s="64">
        <f>SUM(L7:L11)</f>
        <v>3980426920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opLeftCell="A19" zoomScaleNormal="100" workbookViewId="0">
      <selection activeCell="I39" sqref="I39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17.85546875" style="23" customWidth="1"/>
    <col min="7" max="7" width="11.85546875" style="23" customWidth="1"/>
    <col min="8" max="8" width="11.7109375" style="24" customWidth="1"/>
    <col min="9" max="9" width="16.140625" style="24" customWidth="1"/>
    <col min="10" max="10" width="17.85546875" style="52" customWidth="1"/>
    <col min="11" max="11" width="17.140625" style="52" customWidth="1"/>
    <col min="12" max="12" width="16.42578125" style="52" customWidth="1"/>
    <col min="13" max="13" width="18.7109375" style="45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8" t="s">
        <v>7</v>
      </c>
      <c r="K1" s="48" t="s">
        <v>8</v>
      </c>
      <c r="L1" s="48" t="s">
        <v>9</v>
      </c>
      <c r="M1" s="28" t="s">
        <v>10</v>
      </c>
    </row>
    <row r="2" spans="1:17">
      <c r="A2" s="16">
        <v>1</v>
      </c>
      <c r="B2" s="21" t="s">
        <v>57</v>
      </c>
      <c r="C2" s="17">
        <v>1</v>
      </c>
      <c r="D2" s="20" t="s">
        <v>15</v>
      </c>
      <c r="E2" s="20">
        <v>2540</v>
      </c>
      <c r="F2" s="20">
        <v>493</v>
      </c>
      <c r="G2" s="59">
        <f>E2+F2</f>
        <v>3033</v>
      </c>
      <c r="H2" s="29">
        <f t="shared" ref="H2:H28" si="0">G2*1.1</f>
        <v>3336.3</v>
      </c>
      <c r="I2" s="34">
        <v>9700</v>
      </c>
      <c r="J2" s="49">
        <f t="shared" ref="J2:J35" si="1">I2*G2</f>
        <v>29420100</v>
      </c>
      <c r="K2" s="49">
        <f t="shared" ref="K2:K28" si="2">J2*0.95</f>
        <v>27949095</v>
      </c>
      <c r="L2" s="49">
        <f t="shared" ref="L2:L28" si="3">J2*0.8</f>
        <v>23536080</v>
      </c>
      <c r="M2" s="35">
        <f t="shared" ref="M2:M28" si="4">MROUND((J2*0.025/12),500)</f>
        <v>61500</v>
      </c>
      <c r="O2" s="2">
        <f>G2*1.35</f>
        <v>4094.55</v>
      </c>
      <c r="P2" s="3">
        <f>O2*6600</f>
        <v>27024030</v>
      </c>
      <c r="Q2" s="3">
        <f>P2/G2</f>
        <v>8910</v>
      </c>
    </row>
    <row r="3" spans="1:17">
      <c r="A3" s="16">
        <v>2</v>
      </c>
      <c r="B3" s="21" t="s">
        <v>49</v>
      </c>
      <c r="C3" s="17">
        <v>2</v>
      </c>
      <c r="D3" s="20" t="s">
        <v>15</v>
      </c>
      <c r="E3" s="20">
        <v>2540</v>
      </c>
      <c r="F3" s="20">
        <v>493</v>
      </c>
      <c r="G3" s="59">
        <f>E3+F3</f>
        <v>3033</v>
      </c>
      <c r="H3" s="29">
        <f t="shared" si="0"/>
        <v>3336.3</v>
      </c>
      <c r="I3" s="34">
        <v>9700</v>
      </c>
      <c r="J3" s="49">
        <f t="shared" si="1"/>
        <v>29420100</v>
      </c>
      <c r="K3" s="49">
        <f t="shared" si="2"/>
        <v>27949095</v>
      </c>
      <c r="L3" s="49">
        <f t="shared" si="3"/>
        <v>23536080</v>
      </c>
      <c r="M3" s="35">
        <f t="shared" si="4"/>
        <v>61500</v>
      </c>
      <c r="O3" s="3"/>
      <c r="P3" s="3"/>
    </row>
    <row r="4" spans="1:17">
      <c r="A4" s="16">
        <v>3</v>
      </c>
      <c r="B4" s="21" t="s">
        <v>50</v>
      </c>
      <c r="C4" s="17">
        <v>3</v>
      </c>
      <c r="D4" s="20" t="s">
        <v>15</v>
      </c>
      <c r="E4" s="20">
        <v>2540</v>
      </c>
      <c r="F4" s="20">
        <v>493</v>
      </c>
      <c r="G4" s="59">
        <f>E4+F4</f>
        <v>3033</v>
      </c>
      <c r="H4" s="29">
        <f t="shared" si="0"/>
        <v>3336.3</v>
      </c>
      <c r="I4" s="34">
        <v>9700</v>
      </c>
      <c r="J4" s="49">
        <f t="shared" si="1"/>
        <v>29420100</v>
      </c>
      <c r="K4" s="49">
        <f t="shared" si="2"/>
        <v>27949095</v>
      </c>
      <c r="L4" s="49">
        <f t="shared" si="3"/>
        <v>23536080</v>
      </c>
      <c r="M4" s="35">
        <f t="shared" si="4"/>
        <v>61500</v>
      </c>
      <c r="O4" s="3"/>
      <c r="P4" s="3"/>
    </row>
    <row r="5" spans="1:17">
      <c r="A5" s="16">
        <v>4</v>
      </c>
      <c r="B5" s="21" t="s">
        <v>51</v>
      </c>
      <c r="C5" s="17">
        <v>4</v>
      </c>
      <c r="D5" s="20" t="s">
        <v>15</v>
      </c>
      <c r="E5" s="20">
        <v>2540</v>
      </c>
      <c r="F5" s="20">
        <v>493</v>
      </c>
      <c r="G5" s="59">
        <f>E5+F5</f>
        <v>3033</v>
      </c>
      <c r="H5" s="29">
        <f t="shared" si="0"/>
        <v>3336.3</v>
      </c>
      <c r="I5" s="34">
        <v>9700</v>
      </c>
      <c r="J5" s="49">
        <f t="shared" si="1"/>
        <v>29420100</v>
      </c>
      <c r="K5" s="49">
        <f t="shared" si="2"/>
        <v>27949095</v>
      </c>
      <c r="L5" s="49">
        <f t="shared" si="3"/>
        <v>23536080</v>
      </c>
      <c r="M5" s="35">
        <f t="shared" si="4"/>
        <v>61500</v>
      </c>
      <c r="O5" s="3"/>
      <c r="P5" s="3"/>
    </row>
    <row r="6" spans="1:17">
      <c r="A6" s="16">
        <v>5</v>
      </c>
      <c r="B6" s="21" t="s">
        <v>52</v>
      </c>
      <c r="C6" s="17">
        <v>5</v>
      </c>
      <c r="D6" s="20" t="s">
        <v>15</v>
      </c>
      <c r="E6" s="20">
        <v>2540</v>
      </c>
      <c r="F6" s="20">
        <v>493</v>
      </c>
      <c r="G6" s="59">
        <f t="shared" ref="G6:G35" si="5">E6+F6</f>
        <v>3033</v>
      </c>
      <c r="H6" s="29">
        <f t="shared" si="0"/>
        <v>3336.3</v>
      </c>
      <c r="I6" s="34">
        <v>9750</v>
      </c>
      <c r="J6" s="49">
        <f t="shared" si="1"/>
        <v>29571750</v>
      </c>
      <c r="K6" s="49">
        <f t="shared" si="2"/>
        <v>28093162.5</v>
      </c>
      <c r="L6" s="49">
        <f t="shared" si="3"/>
        <v>23657400</v>
      </c>
      <c r="M6" s="35">
        <f t="shared" si="4"/>
        <v>61500</v>
      </c>
      <c r="O6" s="3"/>
      <c r="P6" s="3"/>
    </row>
    <row r="7" spans="1:17">
      <c r="A7" s="16">
        <v>6</v>
      </c>
      <c r="B7" s="21" t="s">
        <v>53</v>
      </c>
      <c r="C7" s="17">
        <v>6</v>
      </c>
      <c r="D7" s="20" t="s">
        <v>15</v>
      </c>
      <c r="E7" s="20">
        <v>2540</v>
      </c>
      <c r="F7" s="20">
        <v>493</v>
      </c>
      <c r="G7" s="59">
        <f t="shared" si="5"/>
        <v>3033</v>
      </c>
      <c r="H7" s="29">
        <f t="shared" si="0"/>
        <v>3336.3</v>
      </c>
      <c r="I7" s="34">
        <v>9800</v>
      </c>
      <c r="J7" s="49">
        <f t="shared" si="1"/>
        <v>29723400</v>
      </c>
      <c r="K7" s="49">
        <f t="shared" si="2"/>
        <v>28237230</v>
      </c>
      <c r="L7" s="49">
        <f t="shared" si="3"/>
        <v>23778720</v>
      </c>
      <c r="M7" s="35">
        <f t="shared" si="4"/>
        <v>62000</v>
      </c>
      <c r="O7" s="3"/>
      <c r="P7" s="3"/>
    </row>
    <row r="8" spans="1:17">
      <c r="A8" s="16">
        <v>7</v>
      </c>
      <c r="B8" s="21" t="s">
        <v>54</v>
      </c>
      <c r="C8" s="17">
        <v>7</v>
      </c>
      <c r="D8" s="20" t="s">
        <v>15</v>
      </c>
      <c r="E8" s="20">
        <v>2540</v>
      </c>
      <c r="F8" s="20">
        <v>493</v>
      </c>
      <c r="G8" s="59">
        <f t="shared" si="5"/>
        <v>3033</v>
      </c>
      <c r="H8" s="29">
        <f t="shared" si="0"/>
        <v>3336.3</v>
      </c>
      <c r="I8" s="34">
        <v>9850</v>
      </c>
      <c r="J8" s="49">
        <f t="shared" si="1"/>
        <v>29875050</v>
      </c>
      <c r="K8" s="49">
        <f t="shared" si="2"/>
        <v>28381297.5</v>
      </c>
      <c r="L8" s="49">
        <f t="shared" si="3"/>
        <v>23900040</v>
      </c>
      <c r="M8" s="35">
        <f t="shared" si="4"/>
        <v>62000</v>
      </c>
      <c r="O8" s="3"/>
      <c r="P8" s="3"/>
    </row>
    <row r="9" spans="1:17">
      <c r="A9" s="16">
        <v>8</v>
      </c>
      <c r="B9" s="21" t="s">
        <v>55</v>
      </c>
      <c r="C9" s="17">
        <v>8</v>
      </c>
      <c r="D9" s="20" t="s">
        <v>15</v>
      </c>
      <c r="E9" s="20">
        <v>2540</v>
      </c>
      <c r="F9" s="20">
        <v>493</v>
      </c>
      <c r="G9" s="59">
        <f t="shared" si="5"/>
        <v>3033</v>
      </c>
      <c r="H9" s="29">
        <f t="shared" si="0"/>
        <v>3336.3</v>
      </c>
      <c r="I9" s="34">
        <v>9900</v>
      </c>
      <c r="J9" s="49">
        <f t="shared" si="1"/>
        <v>30026700</v>
      </c>
      <c r="K9" s="49">
        <f t="shared" si="2"/>
        <v>28525365</v>
      </c>
      <c r="L9" s="49">
        <f t="shared" si="3"/>
        <v>24021360</v>
      </c>
      <c r="M9" s="35">
        <f t="shared" si="4"/>
        <v>62500</v>
      </c>
      <c r="O9" s="3"/>
      <c r="P9" s="3"/>
    </row>
    <row r="10" spans="1:17">
      <c r="A10" s="16">
        <v>9</v>
      </c>
      <c r="B10" s="21" t="s">
        <v>56</v>
      </c>
      <c r="C10" s="17">
        <v>9</v>
      </c>
      <c r="D10" s="20" t="s">
        <v>15</v>
      </c>
      <c r="E10" s="20">
        <v>2540</v>
      </c>
      <c r="F10" s="20">
        <v>493</v>
      </c>
      <c r="G10" s="59">
        <f t="shared" si="5"/>
        <v>3033</v>
      </c>
      <c r="H10" s="29">
        <f t="shared" si="0"/>
        <v>3336.3</v>
      </c>
      <c r="I10" s="34">
        <v>9950</v>
      </c>
      <c r="J10" s="49">
        <f t="shared" si="1"/>
        <v>30178350</v>
      </c>
      <c r="K10" s="49">
        <f t="shared" si="2"/>
        <v>28669432.5</v>
      </c>
      <c r="L10" s="49">
        <f t="shared" si="3"/>
        <v>24142680</v>
      </c>
      <c r="M10" s="35">
        <f t="shared" si="4"/>
        <v>63000</v>
      </c>
    </row>
    <row r="11" spans="1:17">
      <c r="A11" s="16">
        <v>10</v>
      </c>
      <c r="B11" s="21" t="s">
        <v>58</v>
      </c>
      <c r="C11" s="17">
        <v>10</v>
      </c>
      <c r="D11" s="20" t="s">
        <v>15</v>
      </c>
      <c r="E11" s="20">
        <v>2540</v>
      </c>
      <c r="F11" s="20">
        <v>493</v>
      </c>
      <c r="G11" s="59">
        <f t="shared" si="5"/>
        <v>3033</v>
      </c>
      <c r="H11" s="29">
        <f t="shared" si="0"/>
        <v>3336.3</v>
      </c>
      <c r="I11" s="34">
        <v>10000</v>
      </c>
      <c r="J11" s="49">
        <f t="shared" si="1"/>
        <v>30330000</v>
      </c>
      <c r="K11" s="49">
        <f t="shared" si="2"/>
        <v>28813500</v>
      </c>
      <c r="L11" s="49">
        <f t="shared" si="3"/>
        <v>24264000</v>
      </c>
      <c r="M11" s="35">
        <f t="shared" si="4"/>
        <v>63000</v>
      </c>
    </row>
    <row r="12" spans="1:17">
      <c r="A12" s="16">
        <v>11</v>
      </c>
      <c r="B12" s="21" t="s">
        <v>59</v>
      </c>
      <c r="C12" s="17">
        <v>11</v>
      </c>
      <c r="D12" s="20" t="s">
        <v>15</v>
      </c>
      <c r="E12" s="20">
        <v>2540</v>
      </c>
      <c r="F12" s="20">
        <v>493</v>
      </c>
      <c r="G12" s="59">
        <f t="shared" si="5"/>
        <v>3033</v>
      </c>
      <c r="H12" s="29">
        <f t="shared" si="0"/>
        <v>3336.3</v>
      </c>
      <c r="I12" s="34">
        <v>10050</v>
      </c>
      <c r="J12" s="49">
        <f t="shared" si="1"/>
        <v>30481650</v>
      </c>
      <c r="K12" s="49">
        <f t="shared" si="2"/>
        <v>28957567.5</v>
      </c>
      <c r="L12" s="49">
        <f t="shared" si="3"/>
        <v>24385320</v>
      </c>
      <c r="M12" s="35">
        <f t="shared" si="4"/>
        <v>63500</v>
      </c>
    </row>
    <row r="13" spans="1:17">
      <c r="A13" s="16">
        <v>12</v>
      </c>
      <c r="B13" s="21" t="s">
        <v>60</v>
      </c>
      <c r="C13" s="17">
        <v>12</v>
      </c>
      <c r="D13" s="20" t="s">
        <v>15</v>
      </c>
      <c r="E13" s="20">
        <v>2540</v>
      </c>
      <c r="F13" s="20">
        <v>493</v>
      </c>
      <c r="G13" s="59">
        <f t="shared" si="5"/>
        <v>3033</v>
      </c>
      <c r="H13" s="29">
        <f t="shared" si="0"/>
        <v>3336.3</v>
      </c>
      <c r="I13" s="34">
        <v>10100</v>
      </c>
      <c r="J13" s="49">
        <f t="shared" si="1"/>
        <v>30633300</v>
      </c>
      <c r="K13" s="49">
        <f t="shared" si="2"/>
        <v>29101635</v>
      </c>
      <c r="L13" s="49">
        <f t="shared" si="3"/>
        <v>24506640</v>
      </c>
      <c r="M13" s="35">
        <f t="shared" si="4"/>
        <v>64000</v>
      </c>
    </row>
    <row r="14" spans="1:17">
      <c r="A14" s="16">
        <v>13</v>
      </c>
      <c r="B14" s="21" t="s">
        <v>61</v>
      </c>
      <c r="C14" s="17">
        <v>13</v>
      </c>
      <c r="D14" s="20" t="s">
        <v>15</v>
      </c>
      <c r="E14" s="20">
        <v>2540</v>
      </c>
      <c r="F14" s="20">
        <v>493</v>
      </c>
      <c r="G14" s="59">
        <f t="shared" si="5"/>
        <v>3033</v>
      </c>
      <c r="H14" s="29">
        <f t="shared" si="0"/>
        <v>3336.3</v>
      </c>
      <c r="I14" s="34">
        <v>10150</v>
      </c>
      <c r="J14" s="49">
        <f t="shared" si="1"/>
        <v>30784950</v>
      </c>
      <c r="K14" s="49">
        <f t="shared" si="2"/>
        <v>29245702.5</v>
      </c>
      <c r="L14" s="49">
        <f t="shared" si="3"/>
        <v>24627960</v>
      </c>
      <c r="M14" s="35">
        <f t="shared" si="4"/>
        <v>64000</v>
      </c>
    </row>
    <row r="15" spans="1:17">
      <c r="A15" s="16">
        <v>14</v>
      </c>
      <c r="B15" s="21" t="s">
        <v>62</v>
      </c>
      <c r="C15" s="17">
        <v>14</v>
      </c>
      <c r="D15" s="20" t="s">
        <v>15</v>
      </c>
      <c r="E15" s="20">
        <v>2540</v>
      </c>
      <c r="F15" s="20">
        <v>493</v>
      </c>
      <c r="G15" s="59">
        <f t="shared" si="5"/>
        <v>3033</v>
      </c>
      <c r="H15" s="29">
        <f t="shared" si="0"/>
        <v>3336.3</v>
      </c>
      <c r="I15" s="34">
        <v>10200</v>
      </c>
      <c r="J15" s="49">
        <f t="shared" si="1"/>
        <v>30936600</v>
      </c>
      <c r="K15" s="49">
        <f t="shared" si="2"/>
        <v>29389770</v>
      </c>
      <c r="L15" s="49">
        <f t="shared" si="3"/>
        <v>24749280</v>
      </c>
      <c r="M15" s="35">
        <f t="shared" si="4"/>
        <v>64500</v>
      </c>
    </row>
    <row r="16" spans="1:17">
      <c r="A16" s="16">
        <v>15</v>
      </c>
      <c r="B16" s="21" t="s">
        <v>63</v>
      </c>
      <c r="C16" s="17">
        <v>15</v>
      </c>
      <c r="D16" s="20" t="s">
        <v>15</v>
      </c>
      <c r="E16" s="20">
        <v>2540</v>
      </c>
      <c r="F16" s="20">
        <v>493</v>
      </c>
      <c r="G16" s="59">
        <f t="shared" si="5"/>
        <v>3033</v>
      </c>
      <c r="H16" s="29">
        <f t="shared" si="0"/>
        <v>3336.3</v>
      </c>
      <c r="I16" s="34">
        <v>10250</v>
      </c>
      <c r="J16" s="49">
        <f t="shared" si="1"/>
        <v>31088250</v>
      </c>
      <c r="K16" s="49">
        <f t="shared" si="2"/>
        <v>29533837.5</v>
      </c>
      <c r="L16" s="49">
        <f t="shared" si="3"/>
        <v>24870600</v>
      </c>
      <c r="M16" s="35">
        <f t="shared" si="4"/>
        <v>65000</v>
      </c>
    </row>
    <row r="17" spans="1:13">
      <c r="A17" s="16">
        <v>16</v>
      </c>
      <c r="B17" s="21" t="s">
        <v>64</v>
      </c>
      <c r="C17" s="17">
        <v>16</v>
      </c>
      <c r="D17" s="20" t="s">
        <v>15</v>
      </c>
      <c r="E17" s="20">
        <v>2540</v>
      </c>
      <c r="F17" s="20">
        <v>493</v>
      </c>
      <c r="G17" s="59">
        <f t="shared" si="5"/>
        <v>3033</v>
      </c>
      <c r="H17" s="29">
        <f t="shared" si="0"/>
        <v>3336.3</v>
      </c>
      <c r="I17" s="34">
        <v>10300</v>
      </c>
      <c r="J17" s="49">
        <f t="shared" si="1"/>
        <v>31239900</v>
      </c>
      <c r="K17" s="49">
        <f t="shared" si="2"/>
        <v>29677905</v>
      </c>
      <c r="L17" s="49">
        <f t="shared" si="3"/>
        <v>24991920</v>
      </c>
      <c r="M17" s="35">
        <f t="shared" si="4"/>
        <v>65000</v>
      </c>
    </row>
    <row r="18" spans="1:13">
      <c r="A18" s="16">
        <v>17</v>
      </c>
      <c r="B18" s="21" t="s">
        <v>65</v>
      </c>
      <c r="C18" s="17">
        <v>17</v>
      </c>
      <c r="D18" s="20" t="s">
        <v>15</v>
      </c>
      <c r="E18" s="20">
        <v>2540</v>
      </c>
      <c r="F18" s="20">
        <v>493</v>
      </c>
      <c r="G18" s="59">
        <f t="shared" si="5"/>
        <v>3033</v>
      </c>
      <c r="H18" s="29">
        <f t="shared" si="0"/>
        <v>3336.3</v>
      </c>
      <c r="I18" s="34">
        <v>10350</v>
      </c>
      <c r="J18" s="49">
        <f t="shared" si="1"/>
        <v>31391550</v>
      </c>
      <c r="K18" s="49">
        <f t="shared" si="2"/>
        <v>29821972.5</v>
      </c>
      <c r="L18" s="49">
        <f t="shared" si="3"/>
        <v>25113240</v>
      </c>
      <c r="M18" s="35">
        <f t="shared" si="4"/>
        <v>65500</v>
      </c>
    </row>
    <row r="19" spans="1:13">
      <c r="A19" s="16">
        <v>18</v>
      </c>
      <c r="B19" s="21" t="s">
        <v>66</v>
      </c>
      <c r="C19" s="17">
        <v>18</v>
      </c>
      <c r="D19" s="20" t="s">
        <v>15</v>
      </c>
      <c r="E19" s="20">
        <v>2540</v>
      </c>
      <c r="F19" s="20">
        <v>493</v>
      </c>
      <c r="G19" s="59">
        <f t="shared" si="5"/>
        <v>3033</v>
      </c>
      <c r="H19" s="29">
        <f t="shared" si="0"/>
        <v>3336.3</v>
      </c>
      <c r="I19" s="34">
        <v>10400</v>
      </c>
      <c r="J19" s="49">
        <f t="shared" si="1"/>
        <v>31543200</v>
      </c>
      <c r="K19" s="49">
        <f t="shared" si="2"/>
        <v>29966040</v>
      </c>
      <c r="L19" s="49">
        <f t="shared" si="3"/>
        <v>25234560</v>
      </c>
      <c r="M19" s="35">
        <f t="shared" si="4"/>
        <v>65500</v>
      </c>
    </row>
    <row r="20" spans="1:13">
      <c r="A20" s="16">
        <v>19</v>
      </c>
      <c r="B20" s="21" t="s">
        <v>67</v>
      </c>
      <c r="C20" s="17">
        <v>19</v>
      </c>
      <c r="D20" s="20" t="s">
        <v>15</v>
      </c>
      <c r="E20" s="20">
        <v>2540</v>
      </c>
      <c r="F20" s="20">
        <v>493</v>
      </c>
      <c r="G20" s="59">
        <f t="shared" si="5"/>
        <v>3033</v>
      </c>
      <c r="H20" s="29">
        <f t="shared" si="0"/>
        <v>3336.3</v>
      </c>
      <c r="I20" s="34">
        <v>10450</v>
      </c>
      <c r="J20" s="49">
        <f t="shared" si="1"/>
        <v>31694850</v>
      </c>
      <c r="K20" s="49">
        <f t="shared" si="2"/>
        <v>30110107.5</v>
      </c>
      <c r="L20" s="49">
        <f t="shared" si="3"/>
        <v>25355880</v>
      </c>
      <c r="M20" s="35">
        <f t="shared" si="4"/>
        <v>66000</v>
      </c>
    </row>
    <row r="21" spans="1:13">
      <c r="A21" s="16">
        <v>20</v>
      </c>
      <c r="B21" s="21" t="s">
        <v>68</v>
      </c>
      <c r="C21" s="17">
        <v>20</v>
      </c>
      <c r="D21" s="20" t="s">
        <v>15</v>
      </c>
      <c r="E21" s="20">
        <v>2540</v>
      </c>
      <c r="F21" s="20">
        <v>493</v>
      </c>
      <c r="G21" s="59">
        <f t="shared" si="5"/>
        <v>3033</v>
      </c>
      <c r="H21" s="29">
        <f t="shared" si="0"/>
        <v>3336.3</v>
      </c>
      <c r="I21" s="34">
        <v>10500</v>
      </c>
      <c r="J21" s="49">
        <f t="shared" si="1"/>
        <v>31846500</v>
      </c>
      <c r="K21" s="49">
        <f t="shared" si="2"/>
        <v>30254175</v>
      </c>
      <c r="L21" s="49">
        <f t="shared" si="3"/>
        <v>25477200</v>
      </c>
      <c r="M21" s="35">
        <f t="shared" si="4"/>
        <v>66500</v>
      </c>
    </row>
    <row r="22" spans="1:13">
      <c r="A22" s="16">
        <v>21</v>
      </c>
      <c r="B22" s="21" t="s">
        <v>69</v>
      </c>
      <c r="C22" s="17">
        <v>21</v>
      </c>
      <c r="D22" s="20" t="s">
        <v>15</v>
      </c>
      <c r="E22" s="20">
        <v>2540</v>
      </c>
      <c r="F22" s="20">
        <v>493</v>
      </c>
      <c r="G22" s="59">
        <f t="shared" si="5"/>
        <v>3033</v>
      </c>
      <c r="H22" s="29">
        <f t="shared" si="0"/>
        <v>3336.3</v>
      </c>
      <c r="I22" s="34">
        <v>10550</v>
      </c>
      <c r="J22" s="49">
        <f t="shared" si="1"/>
        <v>31998150</v>
      </c>
      <c r="K22" s="49">
        <f t="shared" si="2"/>
        <v>30398242.5</v>
      </c>
      <c r="L22" s="49">
        <f t="shared" si="3"/>
        <v>25598520</v>
      </c>
      <c r="M22" s="35">
        <f t="shared" si="4"/>
        <v>66500</v>
      </c>
    </row>
    <row r="23" spans="1:13">
      <c r="A23" s="16">
        <v>22</v>
      </c>
      <c r="B23" s="21" t="s">
        <v>70</v>
      </c>
      <c r="C23" s="17">
        <v>22</v>
      </c>
      <c r="D23" s="20" t="s">
        <v>15</v>
      </c>
      <c r="E23" s="20">
        <v>2540</v>
      </c>
      <c r="F23" s="20">
        <v>493</v>
      </c>
      <c r="G23" s="59">
        <f t="shared" si="5"/>
        <v>3033</v>
      </c>
      <c r="H23" s="29">
        <f t="shared" si="0"/>
        <v>3336.3</v>
      </c>
      <c r="I23" s="34">
        <v>10600</v>
      </c>
      <c r="J23" s="49">
        <f t="shared" si="1"/>
        <v>32149800</v>
      </c>
      <c r="K23" s="49">
        <f t="shared" si="2"/>
        <v>30542310</v>
      </c>
      <c r="L23" s="49">
        <f t="shared" si="3"/>
        <v>25719840</v>
      </c>
      <c r="M23" s="35">
        <f t="shared" si="4"/>
        <v>67000</v>
      </c>
    </row>
    <row r="24" spans="1:13">
      <c r="A24" s="16">
        <v>23</v>
      </c>
      <c r="B24" s="21" t="s">
        <v>71</v>
      </c>
      <c r="C24" s="17">
        <v>23</v>
      </c>
      <c r="D24" s="20" t="s">
        <v>15</v>
      </c>
      <c r="E24" s="20">
        <v>2540</v>
      </c>
      <c r="F24" s="20">
        <v>493</v>
      </c>
      <c r="G24" s="59">
        <f t="shared" si="5"/>
        <v>3033</v>
      </c>
      <c r="H24" s="29">
        <f t="shared" si="0"/>
        <v>3336.3</v>
      </c>
      <c r="I24" s="34">
        <v>10650</v>
      </c>
      <c r="J24" s="49">
        <f t="shared" si="1"/>
        <v>32301450</v>
      </c>
      <c r="K24" s="49">
        <f t="shared" si="2"/>
        <v>30686377.5</v>
      </c>
      <c r="L24" s="49">
        <f t="shared" si="3"/>
        <v>25841160</v>
      </c>
      <c r="M24" s="35">
        <f t="shared" si="4"/>
        <v>67500</v>
      </c>
    </row>
    <row r="25" spans="1:13">
      <c r="A25" s="16">
        <v>24</v>
      </c>
      <c r="B25" s="21" t="s">
        <v>72</v>
      </c>
      <c r="C25" s="17">
        <v>24</v>
      </c>
      <c r="D25" s="20" t="s">
        <v>15</v>
      </c>
      <c r="E25" s="20">
        <v>2540</v>
      </c>
      <c r="F25" s="20">
        <v>493</v>
      </c>
      <c r="G25" s="59">
        <f t="shared" si="5"/>
        <v>3033</v>
      </c>
      <c r="H25" s="29">
        <f t="shared" si="0"/>
        <v>3336.3</v>
      </c>
      <c r="I25" s="34">
        <v>10700</v>
      </c>
      <c r="J25" s="49">
        <f t="shared" si="1"/>
        <v>32453100</v>
      </c>
      <c r="K25" s="49">
        <f t="shared" si="2"/>
        <v>30830445</v>
      </c>
      <c r="L25" s="49">
        <f t="shared" si="3"/>
        <v>25962480</v>
      </c>
      <c r="M25" s="35">
        <f t="shared" si="4"/>
        <v>67500</v>
      </c>
    </row>
    <row r="26" spans="1:13">
      <c r="A26" s="16">
        <v>25</v>
      </c>
      <c r="B26" s="21" t="s">
        <v>73</v>
      </c>
      <c r="C26" s="17">
        <v>25</v>
      </c>
      <c r="D26" s="20" t="s">
        <v>15</v>
      </c>
      <c r="E26" s="20">
        <v>2540</v>
      </c>
      <c r="F26" s="20">
        <v>493</v>
      </c>
      <c r="G26" s="59">
        <f t="shared" si="5"/>
        <v>3033</v>
      </c>
      <c r="H26" s="29">
        <f t="shared" si="0"/>
        <v>3336.3</v>
      </c>
      <c r="I26" s="34">
        <v>10750</v>
      </c>
      <c r="J26" s="49">
        <f t="shared" si="1"/>
        <v>32604750</v>
      </c>
      <c r="K26" s="49">
        <f t="shared" si="2"/>
        <v>30974512.5</v>
      </c>
      <c r="L26" s="49">
        <f t="shared" si="3"/>
        <v>26083800</v>
      </c>
      <c r="M26" s="35">
        <f t="shared" si="4"/>
        <v>68000</v>
      </c>
    </row>
    <row r="27" spans="1:13">
      <c r="A27" s="16">
        <v>26</v>
      </c>
      <c r="B27" s="21" t="s">
        <v>74</v>
      </c>
      <c r="C27" s="17">
        <v>26</v>
      </c>
      <c r="D27" s="20" t="s">
        <v>15</v>
      </c>
      <c r="E27" s="20">
        <v>2540</v>
      </c>
      <c r="F27" s="20">
        <v>493</v>
      </c>
      <c r="G27" s="59">
        <f>E27+F27</f>
        <v>3033</v>
      </c>
      <c r="H27" s="29">
        <f t="shared" si="0"/>
        <v>3336.3</v>
      </c>
      <c r="I27" s="34">
        <v>10800</v>
      </c>
      <c r="J27" s="49">
        <f t="shared" si="1"/>
        <v>32756400</v>
      </c>
      <c r="K27" s="49">
        <f t="shared" si="2"/>
        <v>31118580</v>
      </c>
      <c r="L27" s="49">
        <f t="shared" si="3"/>
        <v>26205120</v>
      </c>
      <c r="M27" s="35">
        <f t="shared" si="4"/>
        <v>68000</v>
      </c>
    </row>
    <row r="28" spans="1:13">
      <c r="A28" s="16">
        <v>27</v>
      </c>
      <c r="B28" s="21" t="s">
        <v>75</v>
      </c>
      <c r="C28" s="17">
        <v>27</v>
      </c>
      <c r="D28" s="20" t="s">
        <v>15</v>
      </c>
      <c r="E28" s="20">
        <v>2540</v>
      </c>
      <c r="F28" s="20">
        <v>493</v>
      </c>
      <c r="G28" s="59">
        <f t="shared" si="5"/>
        <v>3033</v>
      </c>
      <c r="H28" s="29">
        <f t="shared" si="0"/>
        <v>3336.3</v>
      </c>
      <c r="I28" s="34">
        <v>10850</v>
      </c>
      <c r="J28" s="49">
        <f t="shared" si="1"/>
        <v>32908050</v>
      </c>
      <c r="K28" s="49">
        <f t="shared" si="2"/>
        <v>31262647.5</v>
      </c>
      <c r="L28" s="49">
        <f t="shared" si="3"/>
        <v>26326440</v>
      </c>
      <c r="M28" s="35">
        <f t="shared" si="4"/>
        <v>68500</v>
      </c>
    </row>
    <row r="29" spans="1:13">
      <c r="A29" s="16">
        <v>28</v>
      </c>
      <c r="B29" s="21" t="s">
        <v>76</v>
      </c>
      <c r="C29" s="17">
        <v>28</v>
      </c>
      <c r="D29" s="20" t="s">
        <v>15</v>
      </c>
      <c r="E29" s="20">
        <v>2540</v>
      </c>
      <c r="F29" s="20">
        <v>493</v>
      </c>
      <c r="G29" s="59">
        <f t="shared" si="5"/>
        <v>3033</v>
      </c>
      <c r="H29" s="29">
        <f>G29*1.1</f>
        <v>3336.3</v>
      </c>
      <c r="I29" s="34">
        <v>10900</v>
      </c>
      <c r="J29" s="49">
        <f t="shared" si="1"/>
        <v>33059700</v>
      </c>
      <c r="K29" s="49">
        <f>J29*0.95</f>
        <v>31406715</v>
      </c>
      <c r="L29" s="49">
        <f>J29*0.8</f>
        <v>26447760</v>
      </c>
      <c r="M29" s="35">
        <f>MROUND((J29*0.025/12),500)</f>
        <v>69000</v>
      </c>
    </row>
    <row r="30" spans="1:13">
      <c r="A30" s="57">
        <v>29</v>
      </c>
      <c r="B30" s="21" t="s">
        <v>77</v>
      </c>
      <c r="C30" s="17">
        <v>29</v>
      </c>
      <c r="D30" s="20" t="s">
        <v>15</v>
      </c>
      <c r="E30" s="20">
        <v>2540</v>
      </c>
      <c r="F30" s="20">
        <v>493</v>
      </c>
      <c r="G30" s="59">
        <f t="shared" si="5"/>
        <v>3033</v>
      </c>
      <c r="H30" s="29">
        <f t="shared" ref="H30:H35" si="6">G30*1.1</f>
        <v>3336.3</v>
      </c>
      <c r="I30" s="34">
        <v>10950</v>
      </c>
      <c r="J30" s="49">
        <f t="shared" si="1"/>
        <v>33211350</v>
      </c>
      <c r="K30" s="49">
        <f t="shared" ref="K30:K35" si="7">J30*0.95</f>
        <v>31550782.5</v>
      </c>
      <c r="L30" s="49">
        <f t="shared" ref="L30:L35" si="8">J30*0.8</f>
        <v>26569080</v>
      </c>
      <c r="M30" s="35">
        <f t="shared" ref="M30:M35" si="9">MROUND((J30*0.025/12),500)</f>
        <v>69000</v>
      </c>
    </row>
    <row r="31" spans="1:13">
      <c r="A31" s="57">
        <v>30</v>
      </c>
      <c r="B31" s="21" t="s">
        <v>78</v>
      </c>
      <c r="C31" s="17">
        <v>30</v>
      </c>
      <c r="D31" s="20" t="s">
        <v>15</v>
      </c>
      <c r="E31" s="20">
        <v>2540</v>
      </c>
      <c r="F31" s="20">
        <v>493</v>
      </c>
      <c r="G31" s="59">
        <f t="shared" si="5"/>
        <v>3033</v>
      </c>
      <c r="H31" s="29">
        <f t="shared" si="6"/>
        <v>3336.3</v>
      </c>
      <c r="I31" s="34">
        <v>11000</v>
      </c>
      <c r="J31" s="49">
        <f t="shared" si="1"/>
        <v>33363000</v>
      </c>
      <c r="K31" s="49">
        <f t="shared" si="7"/>
        <v>31694850</v>
      </c>
      <c r="L31" s="49">
        <f t="shared" si="8"/>
        <v>26690400</v>
      </c>
      <c r="M31" s="35">
        <f t="shared" si="9"/>
        <v>69500</v>
      </c>
    </row>
    <row r="32" spans="1:13">
      <c r="A32" s="57">
        <v>31</v>
      </c>
      <c r="B32" s="21" t="s">
        <v>79</v>
      </c>
      <c r="C32" s="17">
        <v>31</v>
      </c>
      <c r="D32" s="20" t="s">
        <v>15</v>
      </c>
      <c r="E32" s="20">
        <v>2540</v>
      </c>
      <c r="F32" s="20">
        <v>493</v>
      </c>
      <c r="G32" s="59">
        <f t="shared" si="5"/>
        <v>3033</v>
      </c>
      <c r="H32" s="29">
        <f t="shared" si="6"/>
        <v>3336.3</v>
      </c>
      <c r="I32" s="34">
        <v>11050</v>
      </c>
      <c r="J32" s="49">
        <f t="shared" si="1"/>
        <v>33514650</v>
      </c>
      <c r="K32" s="49">
        <f t="shared" si="7"/>
        <v>31838917.5</v>
      </c>
      <c r="L32" s="49">
        <f t="shared" si="8"/>
        <v>26811720</v>
      </c>
      <c r="M32" s="35">
        <f t="shared" si="9"/>
        <v>70000</v>
      </c>
    </row>
    <row r="33" spans="1:13">
      <c r="A33" s="57">
        <v>32</v>
      </c>
      <c r="B33" s="21" t="s">
        <v>80</v>
      </c>
      <c r="C33" s="17">
        <v>32</v>
      </c>
      <c r="D33" s="20" t="s">
        <v>15</v>
      </c>
      <c r="E33" s="20">
        <v>2540</v>
      </c>
      <c r="F33" s="20">
        <v>493</v>
      </c>
      <c r="G33" s="59">
        <f t="shared" si="5"/>
        <v>3033</v>
      </c>
      <c r="H33" s="29">
        <f t="shared" si="6"/>
        <v>3336.3</v>
      </c>
      <c r="I33" s="34">
        <v>11100</v>
      </c>
      <c r="J33" s="49">
        <f t="shared" si="1"/>
        <v>33666300</v>
      </c>
      <c r="K33" s="49">
        <f t="shared" si="7"/>
        <v>31982985</v>
      </c>
      <c r="L33" s="49">
        <f t="shared" si="8"/>
        <v>26933040</v>
      </c>
      <c r="M33" s="35">
        <f t="shared" si="9"/>
        <v>70000</v>
      </c>
    </row>
    <row r="34" spans="1:13">
      <c r="A34" s="57">
        <v>33</v>
      </c>
      <c r="B34" s="21" t="s">
        <v>81</v>
      </c>
      <c r="C34" s="17">
        <v>33</v>
      </c>
      <c r="D34" s="20" t="s">
        <v>15</v>
      </c>
      <c r="E34" s="20">
        <v>2540</v>
      </c>
      <c r="F34" s="20">
        <v>493</v>
      </c>
      <c r="G34" s="59">
        <f t="shared" si="5"/>
        <v>3033</v>
      </c>
      <c r="H34" s="29">
        <f t="shared" si="6"/>
        <v>3336.3</v>
      </c>
      <c r="I34" s="34">
        <v>11150</v>
      </c>
      <c r="J34" s="49">
        <f t="shared" si="1"/>
        <v>33817950</v>
      </c>
      <c r="K34" s="49">
        <f t="shared" si="7"/>
        <v>32127052.5</v>
      </c>
      <c r="L34" s="49">
        <f t="shared" si="8"/>
        <v>27054360</v>
      </c>
      <c r="M34" s="35">
        <f t="shared" si="9"/>
        <v>70500</v>
      </c>
    </row>
    <row r="35" spans="1:13">
      <c r="A35" s="57">
        <v>34</v>
      </c>
      <c r="B35" s="21" t="s">
        <v>82</v>
      </c>
      <c r="C35" s="17">
        <v>34</v>
      </c>
      <c r="D35" s="20" t="s">
        <v>15</v>
      </c>
      <c r="E35" s="20">
        <v>2540</v>
      </c>
      <c r="F35" s="20">
        <v>493</v>
      </c>
      <c r="G35" s="59">
        <f t="shared" si="5"/>
        <v>3033</v>
      </c>
      <c r="H35" s="29">
        <f t="shared" si="6"/>
        <v>3336.3</v>
      </c>
      <c r="I35" s="34">
        <v>11200</v>
      </c>
      <c r="J35" s="49">
        <f t="shared" si="1"/>
        <v>33969600</v>
      </c>
      <c r="K35" s="49">
        <f t="shared" si="7"/>
        <v>32271120</v>
      </c>
      <c r="L35" s="49">
        <f t="shared" si="8"/>
        <v>27175680</v>
      </c>
      <c r="M35" s="35">
        <f t="shared" si="9"/>
        <v>71000</v>
      </c>
    </row>
    <row r="36" spans="1:13" ht="16.5">
      <c r="A36" s="69" t="s">
        <v>2</v>
      </c>
      <c r="B36" s="70"/>
      <c r="C36" s="70"/>
      <c r="D36" s="71"/>
      <c r="E36" s="30">
        <f>SUM(E2:E35)</f>
        <v>86360</v>
      </c>
      <c r="F36" s="30">
        <f>SUM(F2:F35)</f>
        <v>16762</v>
      </c>
      <c r="G36" s="30">
        <f>SUM(G2:G35)</f>
        <v>103122</v>
      </c>
      <c r="H36" s="30">
        <f>SUM(H2:H35)</f>
        <v>113434.20000000007</v>
      </c>
      <c r="I36" s="31"/>
      <c r="J36" s="50">
        <f>SUM(J2:J35)</f>
        <v>1070800650</v>
      </c>
      <c r="K36" s="50">
        <f>SUM(K2:K35)</f>
        <v>1017260617.5</v>
      </c>
      <c r="L36" s="50">
        <f>SUM(L2:L35)</f>
        <v>856640520</v>
      </c>
      <c r="M36" s="18"/>
    </row>
    <row r="37" spans="1:13">
      <c r="G37" s="56"/>
      <c r="H37" s="42"/>
      <c r="J37" s="51"/>
    </row>
    <row r="41" spans="1:13">
      <c r="H41" s="23"/>
      <c r="I41" s="72"/>
      <c r="J41" s="73"/>
      <c r="K41" s="24"/>
    </row>
    <row r="42" spans="1:13">
      <c r="H42" s="23"/>
      <c r="I42" s="37"/>
      <c r="J42" s="24"/>
      <c r="K42" s="24"/>
    </row>
    <row r="43" spans="1:13">
      <c r="E43" s="62"/>
      <c r="K43" s="24"/>
    </row>
    <row r="44" spans="1:13">
      <c r="E44" s="62"/>
      <c r="K44" s="24"/>
    </row>
    <row r="45" spans="1:13">
      <c r="E45" s="62"/>
      <c r="K45" s="24"/>
    </row>
    <row r="46" spans="1:13">
      <c r="E46" s="62"/>
      <c r="F46" s="62"/>
      <c r="G46" s="61"/>
      <c r="H46" s="62"/>
      <c r="I46" s="61"/>
      <c r="J46" s="47"/>
      <c r="K46" s="24"/>
    </row>
    <row r="47" spans="1:13">
      <c r="E47" s="43"/>
      <c r="F47" s="43"/>
      <c r="G47" s="43"/>
      <c r="H47" s="43"/>
      <c r="I47" s="44"/>
      <c r="J47" s="43"/>
      <c r="K47" s="44"/>
      <c r="L47" s="43"/>
    </row>
    <row r="48" spans="1:13">
      <c r="E48" s="62"/>
      <c r="F48" s="61"/>
      <c r="G48" s="62"/>
      <c r="H48" s="61"/>
      <c r="I48" s="45"/>
      <c r="J48" s="46"/>
      <c r="K48" s="46"/>
      <c r="L48" s="46"/>
    </row>
    <row r="49" spans="5:12">
      <c r="E49" s="62"/>
      <c r="F49" s="61"/>
      <c r="G49" s="62"/>
      <c r="H49" s="61"/>
      <c r="I49" s="45"/>
      <c r="J49" s="46"/>
      <c r="K49" s="46"/>
      <c r="L49" s="46"/>
    </row>
    <row r="50" spans="5:12">
      <c r="E50" s="62"/>
      <c r="F50" s="61"/>
      <c r="G50" s="62"/>
      <c r="H50" s="61"/>
      <c r="I50" s="45"/>
      <c r="J50" s="46"/>
      <c r="K50" s="46"/>
      <c r="L50" s="46"/>
    </row>
    <row r="51" spans="5:12">
      <c r="E51" s="62"/>
      <c r="F51" s="61"/>
      <c r="G51" s="62"/>
      <c r="H51" s="61"/>
      <c r="I51" s="45"/>
      <c r="J51" s="46"/>
      <c r="K51" s="46"/>
      <c r="L51" s="46"/>
    </row>
    <row r="52" spans="5:12">
      <c r="I52" s="45"/>
    </row>
    <row r="54" spans="5:12">
      <c r="E54" s="62"/>
      <c r="F54" s="62"/>
      <c r="G54" s="62"/>
    </row>
    <row r="55" spans="5:12">
      <c r="E55" s="62"/>
      <c r="F55" s="45"/>
      <c r="G55" s="62"/>
    </row>
    <row r="56" spans="5:12">
      <c r="E56" s="62"/>
      <c r="F56" s="62"/>
      <c r="G56" s="62"/>
    </row>
    <row r="57" spans="5:12">
      <c r="E57" s="62"/>
      <c r="F57" s="62"/>
      <c r="G57" s="32"/>
      <c r="H57" s="63"/>
      <c r="I57" s="63"/>
    </row>
    <row r="58" spans="5:12">
      <c r="E58" s="43"/>
      <c r="F58" s="44"/>
    </row>
    <row r="62" spans="5:12">
      <c r="E62" s="45"/>
    </row>
    <row r="63" spans="5:12">
      <c r="E63" s="62"/>
    </row>
    <row r="64" spans="5:12">
      <c r="E64" s="62"/>
    </row>
  </sheetData>
  <mergeCells count="2">
    <mergeCell ref="A36:D36"/>
    <mergeCell ref="I41:J41"/>
  </mergeCells>
  <pageMargins left="0.7" right="0.7" top="0.75" bottom="0.75" header="0.3" footer="0.3"/>
  <pageSetup paperSize="9" orientation="portrait" horizontalDpi="360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topLeftCell="A28" zoomScale="115" zoomScaleNormal="115" workbookViewId="0">
      <selection activeCell="I40" sqref="I40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17.85546875" style="23" customWidth="1"/>
    <col min="7" max="7" width="11.85546875" style="23" customWidth="1"/>
    <col min="8" max="8" width="11.7109375" style="24" customWidth="1"/>
    <col min="9" max="9" width="16.140625" style="24" customWidth="1"/>
    <col min="10" max="10" width="17.85546875" style="52" customWidth="1"/>
    <col min="11" max="11" width="17.140625" style="52" customWidth="1"/>
    <col min="12" max="12" width="16.42578125" style="52" customWidth="1"/>
    <col min="13" max="13" width="18.7109375" style="45" customWidth="1"/>
    <col min="14" max="14" width="15.140625" style="1" bestFit="1" customWidth="1"/>
    <col min="15" max="15" width="15.28515625" style="1" customWidth="1"/>
    <col min="16" max="16" width="10.85546875" style="1" customWidth="1"/>
    <col min="17" max="16384" width="9.140625" style="1"/>
  </cols>
  <sheetData>
    <row r="1" spans="1:16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8" t="s">
        <v>7</v>
      </c>
      <c r="K1" s="48" t="s">
        <v>8</v>
      </c>
      <c r="L1" s="48" t="s">
        <v>9</v>
      </c>
      <c r="M1" s="28" t="s">
        <v>10</v>
      </c>
    </row>
    <row r="2" spans="1:16">
      <c r="A2" s="16">
        <v>1</v>
      </c>
      <c r="B2" s="21" t="s">
        <v>83</v>
      </c>
      <c r="C2" s="17">
        <v>1</v>
      </c>
      <c r="D2" s="20" t="s">
        <v>15</v>
      </c>
      <c r="E2" s="20">
        <v>2587</v>
      </c>
      <c r="F2" s="20">
        <v>580</v>
      </c>
      <c r="G2" s="59">
        <f>E2+F2</f>
        <v>3167</v>
      </c>
      <c r="H2" s="29">
        <f t="shared" ref="H2:H28" si="0">G2*1.1</f>
        <v>3483.7000000000003</v>
      </c>
      <c r="I2" s="34">
        <v>9700</v>
      </c>
      <c r="J2" s="49">
        <f t="shared" ref="J2:J35" si="1">I2*G2</f>
        <v>30719900</v>
      </c>
      <c r="K2" s="49">
        <f t="shared" ref="K2:K28" si="2">J2*0.95</f>
        <v>29183905</v>
      </c>
      <c r="L2" s="49">
        <f t="shared" ref="L2:L28" si="3">J2*0.8</f>
        <v>24575920</v>
      </c>
      <c r="M2" s="35">
        <f t="shared" ref="M2:M28" si="4">MROUND((J2*0.025/12),500)</f>
        <v>64000</v>
      </c>
      <c r="N2" s="2">
        <f>F2*1.35</f>
        <v>783</v>
      </c>
      <c r="O2" s="3">
        <f>N2*6600</f>
        <v>5167800</v>
      </c>
      <c r="P2" s="3">
        <f>O2/F2</f>
        <v>8910</v>
      </c>
    </row>
    <row r="3" spans="1:16">
      <c r="A3" s="16">
        <v>2</v>
      </c>
      <c r="B3" s="21" t="s">
        <v>84</v>
      </c>
      <c r="C3" s="17">
        <v>2</v>
      </c>
      <c r="D3" s="20" t="s">
        <v>15</v>
      </c>
      <c r="E3" s="20">
        <v>2587</v>
      </c>
      <c r="F3" s="20">
        <v>580</v>
      </c>
      <c r="G3" s="59">
        <f>E3+F3</f>
        <v>3167</v>
      </c>
      <c r="H3" s="29">
        <f t="shared" si="0"/>
        <v>3483.7000000000003</v>
      </c>
      <c r="I3" s="34">
        <v>9700</v>
      </c>
      <c r="J3" s="49">
        <f t="shared" si="1"/>
        <v>30719900</v>
      </c>
      <c r="K3" s="49">
        <f t="shared" si="2"/>
        <v>29183905</v>
      </c>
      <c r="L3" s="49">
        <f t="shared" si="3"/>
        <v>24575920</v>
      </c>
      <c r="M3" s="35">
        <f t="shared" si="4"/>
        <v>64000</v>
      </c>
      <c r="N3" s="3"/>
      <c r="O3" s="3"/>
    </row>
    <row r="4" spans="1:16">
      <c r="A4" s="16">
        <v>3</v>
      </c>
      <c r="B4" s="21" t="s">
        <v>85</v>
      </c>
      <c r="C4" s="17">
        <v>3</v>
      </c>
      <c r="D4" s="20" t="s">
        <v>15</v>
      </c>
      <c r="E4" s="20">
        <v>2587</v>
      </c>
      <c r="F4" s="20">
        <v>580</v>
      </c>
      <c r="G4" s="59">
        <f>E4+F4</f>
        <v>3167</v>
      </c>
      <c r="H4" s="29">
        <f t="shared" si="0"/>
        <v>3483.7000000000003</v>
      </c>
      <c r="I4" s="34">
        <v>9700</v>
      </c>
      <c r="J4" s="49">
        <f t="shared" si="1"/>
        <v>30719900</v>
      </c>
      <c r="K4" s="49">
        <f t="shared" si="2"/>
        <v>29183905</v>
      </c>
      <c r="L4" s="49">
        <f t="shared" si="3"/>
        <v>24575920</v>
      </c>
      <c r="M4" s="35">
        <f t="shared" si="4"/>
        <v>64000</v>
      </c>
      <c r="N4" s="3"/>
      <c r="O4" s="3"/>
    </row>
    <row r="5" spans="1:16">
      <c r="A5" s="16">
        <v>4</v>
      </c>
      <c r="B5" s="21" t="s">
        <v>86</v>
      </c>
      <c r="C5" s="17">
        <v>4</v>
      </c>
      <c r="D5" s="20" t="s">
        <v>15</v>
      </c>
      <c r="E5" s="20">
        <v>2587</v>
      </c>
      <c r="F5" s="20">
        <v>580</v>
      </c>
      <c r="G5" s="59">
        <f>E5+F5</f>
        <v>3167</v>
      </c>
      <c r="H5" s="29">
        <f t="shared" si="0"/>
        <v>3483.7000000000003</v>
      </c>
      <c r="I5" s="34">
        <v>9700</v>
      </c>
      <c r="J5" s="49">
        <f t="shared" si="1"/>
        <v>30719900</v>
      </c>
      <c r="K5" s="49">
        <f t="shared" si="2"/>
        <v>29183905</v>
      </c>
      <c r="L5" s="49">
        <f t="shared" si="3"/>
        <v>24575920</v>
      </c>
      <c r="M5" s="35">
        <f t="shared" si="4"/>
        <v>64000</v>
      </c>
      <c r="N5" s="3"/>
      <c r="O5" s="3"/>
    </row>
    <row r="6" spans="1:16">
      <c r="A6" s="16">
        <v>4</v>
      </c>
      <c r="B6" s="21" t="s">
        <v>87</v>
      </c>
      <c r="C6" s="17">
        <v>5</v>
      </c>
      <c r="D6" s="20" t="s">
        <v>15</v>
      </c>
      <c r="E6" s="20">
        <v>2587</v>
      </c>
      <c r="F6" s="20">
        <v>580</v>
      </c>
      <c r="G6" s="59">
        <f t="shared" ref="G6:G35" si="5">E6+F6</f>
        <v>3167</v>
      </c>
      <c r="H6" s="29">
        <f t="shared" si="0"/>
        <v>3483.7000000000003</v>
      </c>
      <c r="I6" s="34">
        <v>9750</v>
      </c>
      <c r="J6" s="49">
        <f t="shared" si="1"/>
        <v>30878250</v>
      </c>
      <c r="K6" s="49">
        <f t="shared" si="2"/>
        <v>29334337.5</v>
      </c>
      <c r="L6" s="49">
        <f t="shared" si="3"/>
        <v>24702600</v>
      </c>
      <c r="M6" s="35">
        <f t="shared" si="4"/>
        <v>64500</v>
      </c>
    </row>
    <row r="7" spans="1:16">
      <c r="A7" s="16">
        <v>6</v>
      </c>
      <c r="B7" s="21" t="s">
        <v>88</v>
      </c>
      <c r="C7" s="17">
        <v>6</v>
      </c>
      <c r="D7" s="20" t="s">
        <v>15</v>
      </c>
      <c r="E7" s="20">
        <v>2587</v>
      </c>
      <c r="F7" s="20">
        <v>580</v>
      </c>
      <c r="G7" s="59">
        <f t="shared" si="5"/>
        <v>3167</v>
      </c>
      <c r="H7" s="29">
        <f t="shared" si="0"/>
        <v>3483.7000000000003</v>
      </c>
      <c r="I7" s="34">
        <v>9800</v>
      </c>
      <c r="J7" s="49">
        <f t="shared" si="1"/>
        <v>31036600</v>
      </c>
      <c r="K7" s="49">
        <f t="shared" si="2"/>
        <v>29484770</v>
      </c>
      <c r="L7" s="49">
        <f t="shared" si="3"/>
        <v>24829280</v>
      </c>
      <c r="M7" s="35">
        <f t="shared" si="4"/>
        <v>64500</v>
      </c>
    </row>
    <row r="8" spans="1:16">
      <c r="A8" s="16">
        <v>7</v>
      </c>
      <c r="B8" s="21" t="s">
        <v>89</v>
      </c>
      <c r="C8" s="17">
        <v>7</v>
      </c>
      <c r="D8" s="20" t="s">
        <v>15</v>
      </c>
      <c r="E8" s="20">
        <v>2587</v>
      </c>
      <c r="F8" s="20">
        <v>580</v>
      </c>
      <c r="G8" s="59">
        <f t="shared" si="5"/>
        <v>3167</v>
      </c>
      <c r="H8" s="29">
        <f t="shared" si="0"/>
        <v>3483.7000000000003</v>
      </c>
      <c r="I8" s="34">
        <v>9850</v>
      </c>
      <c r="J8" s="49">
        <f t="shared" si="1"/>
        <v>31194950</v>
      </c>
      <c r="K8" s="49">
        <f t="shared" si="2"/>
        <v>29635202.5</v>
      </c>
      <c r="L8" s="49">
        <f t="shared" si="3"/>
        <v>24955960</v>
      </c>
      <c r="M8" s="35">
        <f t="shared" si="4"/>
        <v>65000</v>
      </c>
    </row>
    <row r="9" spans="1:16">
      <c r="A9" s="16">
        <v>8</v>
      </c>
      <c r="B9" s="21" t="s">
        <v>90</v>
      </c>
      <c r="C9" s="17">
        <v>8</v>
      </c>
      <c r="D9" s="20" t="s">
        <v>15</v>
      </c>
      <c r="E9" s="20">
        <v>2587</v>
      </c>
      <c r="F9" s="20">
        <v>580</v>
      </c>
      <c r="G9" s="59">
        <f t="shared" si="5"/>
        <v>3167</v>
      </c>
      <c r="H9" s="29">
        <f t="shared" si="0"/>
        <v>3483.7000000000003</v>
      </c>
      <c r="I9" s="34">
        <v>9900</v>
      </c>
      <c r="J9" s="49">
        <f t="shared" si="1"/>
        <v>31353300</v>
      </c>
      <c r="K9" s="49">
        <f t="shared" si="2"/>
        <v>29785635</v>
      </c>
      <c r="L9" s="49">
        <f t="shared" si="3"/>
        <v>25082640</v>
      </c>
      <c r="M9" s="35">
        <f t="shared" si="4"/>
        <v>65500</v>
      </c>
    </row>
    <row r="10" spans="1:16">
      <c r="A10" s="16">
        <v>9</v>
      </c>
      <c r="B10" s="21" t="s">
        <v>91</v>
      </c>
      <c r="C10" s="17">
        <v>9</v>
      </c>
      <c r="D10" s="20" t="s">
        <v>15</v>
      </c>
      <c r="E10" s="20">
        <v>2587</v>
      </c>
      <c r="F10" s="20">
        <v>580</v>
      </c>
      <c r="G10" s="59">
        <f t="shared" si="5"/>
        <v>3167</v>
      </c>
      <c r="H10" s="29">
        <f t="shared" si="0"/>
        <v>3483.7000000000003</v>
      </c>
      <c r="I10" s="34">
        <v>9950</v>
      </c>
      <c r="J10" s="49">
        <f t="shared" si="1"/>
        <v>31511650</v>
      </c>
      <c r="K10" s="49">
        <f t="shared" si="2"/>
        <v>29936067.5</v>
      </c>
      <c r="L10" s="49">
        <f t="shared" si="3"/>
        <v>25209320</v>
      </c>
      <c r="M10" s="35">
        <f t="shared" si="4"/>
        <v>65500</v>
      </c>
    </row>
    <row r="11" spans="1:16">
      <c r="A11" s="16">
        <v>10</v>
      </c>
      <c r="B11" s="21" t="s">
        <v>92</v>
      </c>
      <c r="C11" s="17">
        <v>10</v>
      </c>
      <c r="D11" s="20" t="s">
        <v>15</v>
      </c>
      <c r="E11" s="20">
        <v>2587</v>
      </c>
      <c r="F11" s="20">
        <v>580</v>
      </c>
      <c r="G11" s="59">
        <f t="shared" si="5"/>
        <v>3167</v>
      </c>
      <c r="H11" s="29">
        <f t="shared" si="0"/>
        <v>3483.7000000000003</v>
      </c>
      <c r="I11" s="34">
        <v>10000</v>
      </c>
      <c r="J11" s="49">
        <f t="shared" si="1"/>
        <v>31670000</v>
      </c>
      <c r="K11" s="49">
        <f t="shared" si="2"/>
        <v>30086500</v>
      </c>
      <c r="L11" s="49">
        <f t="shared" si="3"/>
        <v>25336000</v>
      </c>
      <c r="M11" s="35">
        <f t="shared" si="4"/>
        <v>66000</v>
      </c>
    </row>
    <row r="12" spans="1:16">
      <c r="A12" s="16">
        <v>11</v>
      </c>
      <c r="B12" s="21" t="s">
        <v>93</v>
      </c>
      <c r="C12" s="17">
        <v>11</v>
      </c>
      <c r="D12" s="20" t="s">
        <v>15</v>
      </c>
      <c r="E12" s="20">
        <v>2587</v>
      </c>
      <c r="F12" s="20">
        <v>580</v>
      </c>
      <c r="G12" s="59">
        <f t="shared" si="5"/>
        <v>3167</v>
      </c>
      <c r="H12" s="29">
        <f t="shared" si="0"/>
        <v>3483.7000000000003</v>
      </c>
      <c r="I12" s="34">
        <v>10050</v>
      </c>
      <c r="J12" s="49">
        <f t="shared" si="1"/>
        <v>31828350</v>
      </c>
      <c r="K12" s="49">
        <f t="shared" si="2"/>
        <v>30236932.5</v>
      </c>
      <c r="L12" s="49">
        <f t="shared" si="3"/>
        <v>25462680</v>
      </c>
      <c r="M12" s="35">
        <f t="shared" si="4"/>
        <v>66500</v>
      </c>
    </row>
    <row r="13" spans="1:16">
      <c r="A13" s="16">
        <v>12</v>
      </c>
      <c r="B13" s="21" t="s">
        <v>94</v>
      </c>
      <c r="C13" s="17">
        <v>12</v>
      </c>
      <c r="D13" s="20" t="s">
        <v>15</v>
      </c>
      <c r="E13" s="20">
        <v>2587</v>
      </c>
      <c r="F13" s="20">
        <v>580</v>
      </c>
      <c r="G13" s="59">
        <f t="shared" si="5"/>
        <v>3167</v>
      </c>
      <c r="H13" s="29">
        <f t="shared" si="0"/>
        <v>3483.7000000000003</v>
      </c>
      <c r="I13" s="34">
        <v>10100</v>
      </c>
      <c r="J13" s="49">
        <f t="shared" si="1"/>
        <v>31986700</v>
      </c>
      <c r="K13" s="49">
        <f t="shared" si="2"/>
        <v>30387365</v>
      </c>
      <c r="L13" s="49">
        <f t="shared" si="3"/>
        <v>25589360</v>
      </c>
      <c r="M13" s="35">
        <f t="shared" si="4"/>
        <v>66500</v>
      </c>
    </row>
    <row r="14" spans="1:16">
      <c r="A14" s="16">
        <v>13</v>
      </c>
      <c r="B14" s="21" t="s">
        <v>95</v>
      </c>
      <c r="C14" s="17">
        <v>13</v>
      </c>
      <c r="D14" s="20" t="s">
        <v>15</v>
      </c>
      <c r="E14" s="20">
        <v>2587</v>
      </c>
      <c r="F14" s="20">
        <v>580</v>
      </c>
      <c r="G14" s="59">
        <f t="shared" si="5"/>
        <v>3167</v>
      </c>
      <c r="H14" s="29">
        <f t="shared" si="0"/>
        <v>3483.7000000000003</v>
      </c>
      <c r="I14" s="34">
        <v>10150</v>
      </c>
      <c r="J14" s="49">
        <f t="shared" si="1"/>
        <v>32145050</v>
      </c>
      <c r="K14" s="49">
        <f t="shared" si="2"/>
        <v>30537797.5</v>
      </c>
      <c r="L14" s="49">
        <f t="shared" si="3"/>
        <v>25716040</v>
      </c>
      <c r="M14" s="35">
        <f t="shared" si="4"/>
        <v>67000</v>
      </c>
    </row>
    <row r="15" spans="1:16">
      <c r="A15" s="16">
        <v>14</v>
      </c>
      <c r="B15" s="21" t="s">
        <v>96</v>
      </c>
      <c r="C15" s="17">
        <v>14</v>
      </c>
      <c r="D15" s="20" t="s">
        <v>15</v>
      </c>
      <c r="E15" s="20">
        <v>2587</v>
      </c>
      <c r="F15" s="20">
        <v>580</v>
      </c>
      <c r="G15" s="59">
        <f t="shared" si="5"/>
        <v>3167</v>
      </c>
      <c r="H15" s="29">
        <f t="shared" si="0"/>
        <v>3483.7000000000003</v>
      </c>
      <c r="I15" s="34">
        <v>10200</v>
      </c>
      <c r="J15" s="49">
        <f t="shared" si="1"/>
        <v>32303400</v>
      </c>
      <c r="K15" s="49">
        <f t="shared" si="2"/>
        <v>30688230</v>
      </c>
      <c r="L15" s="49">
        <f t="shared" si="3"/>
        <v>25842720</v>
      </c>
      <c r="M15" s="35">
        <f t="shared" si="4"/>
        <v>67500</v>
      </c>
    </row>
    <row r="16" spans="1:16">
      <c r="A16" s="16">
        <v>15</v>
      </c>
      <c r="B16" s="21" t="s">
        <v>97</v>
      </c>
      <c r="C16" s="17">
        <v>15</v>
      </c>
      <c r="D16" s="20" t="s">
        <v>15</v>
      </c>
      <c r="E16" s="20">
        <v>2587</v>
      </c>
      <c r="F16" s="20">
        <v>580</v>
      </c>
      <c r="G16" s="59">
        <f t="shared" si="5"/>
        <v>3167</v>
      </c>
      <c r="H16" s="29">
        <f t="shared" si="0"/>
        <v>3483.7000000000003</v>
      </c>
      <c r="I16" s="34">
        <v>10250</v>
      </c>
      <c r="J16" s="49">
        <f t="shared" si="1"/>
        <v>32461750</v>
      </c>
      <c r="K16" s="49">
        <f t="shared" si="2"/>
        <v>30838662.5</v>
      </c>
      <c r="L16" s="49">
        <f t="shared" si="3"/>
        <v>25969400</v>
      </c>
      <c r="M16" s="35">
        <f t="shared" si="4"/>
        <v>67500</v>
      </c>
    </row>
    <row r="17" spans="1:13">
      <c r="A17" s="16">
        <v>16</v>
      </c>
      <c r="B17" s="21" t="s">
        <v>98</v>
      </c>
      <c r="C17" s="17">
        <v>16</v>
      </c>
      <c r="D17" s="20" t="s">
        <v>15</v>
      </c>
      <c r="E17" s="20">
        <v>2587</v>
      </c>
      <c r="F17" s="20">
        <v>580</v>
      </c>
      <c r="G17" s="59">
        <f t="shared" si="5"/>
        <v>3167</v>
      </c>
      <c r="H17" s="29">
        <f t="shared" si="0"/>
        <v>3483.7000000000003</v>
      </c>
      <c r="I17" s="34">
        <v>10300</v>
      </c>
      <c r="J17" s="49">
        <f t="shared" si="1"/>
        <v>32620100</v>
      </c>
      <c r="K17" s="49">
        <f t="shared" si="2"/>
        <v>30989095</v>
      </c>
      <c r="L17" s="49">
        <f t="shared" si="3"/>
        <v>26096080</v>
      </c>
      <c r="M17" s="35">
        <f t="shared" si="4"/>
        <v>68000</v>
      </c>
    </row>
    <row r="18" spans="1:13">
      <c r="A18" s="16">
        <v>17</v>
      </c>
      <c r="B18" s="21" t="s">
        <v>99</v>
      </c>
      <c r="C18" s="17">
        <v>17</v>
      </c>
      <c r="D18" s="20" t="s">
        <v>15</v>
      </c>
      <c r="E18" s="20">
        <v>2587</v>
      </c>
      <c r="F18" s="20">
        <v>580</v>
      </c>
      <c r="G18" s="59">
        <f t="shared" si="5"/>
        <v>3167</v>
      </c>
      <c r="H18" s="29">
        <f t="shared" si="0"/>
        <v>3483.7000000000003</v>
      </c>
      <c r="I18" s="34">
        <v>10350</v>
      </c>
      <c r="J18" s="49">
        <f t="shared" si="1"/>
        <v>32778450</v>
      </c>
      <c r="K18" s="49">
        <f t="shared" si="2"/>
        <v>31139527.5</v>
      </c>
      <c r="L18" s="49">
        <f t="shared" si="3"/>
        <v>26222760</v>
      </c>
      <c r="M18" s="35">
        <f t="shared" si="4"/>
        <v>68500</v>
      </c>
    </row>
    <row r="19" spans="1:13">
      <c r="A19" s="16">
        <v>18</v>
      </c>
      <c r="B19" s="21" t="s">
        <v>100</v>
      </c>
      <c r="C19" s="17">
        <v>18</v>
      </c>
      <c r="D19" s="20" t="s">
        <v>15</v>
      </c>
      <c r="E19" s="20">
        <v>2587</v>
      </c>
      <c r="F19" s="20">
        <v>580</v>
      </c>
      <c r="G19" s="59">
        <f t="shared" si="5"/>
        <v>3167</v>
      </c>
      <c r="H19" s="29">
        <f t="shared" si="0"/>
        <v>3483.7000000000003</v>
      </c>
      <c r="I19" s="34">
        <v>10400</v>
      </c>
      <c r="J19" s="49">
        <f t="shared" si="1"/>
        <v>32936800</v>
      </c>
      <c r="K19" s="49">
        <f t="shared" si="2"/>
        <v>31289960</v>
      </c>
      <c r="L19" s="49">
        <f t="shared" si="3"/>
        <v>26349440</v>
      </c>
      <c r="M19" s="35">
        <f t="shared" si="4"/>
        <v>68500</v>
      </c>
    </row>
    <row r="20" spans="1:13">
      <c r="A20" s="16">
        <v>19</v>
      </c>
      <c r="B20" s="21" t="s">
        <v>101</v>
      </c>
      <c r="C20" s="17">
        <v>19</v>
      </c>
      <c r="D20" s="20" t="s">
        <v>15</v>
      </c>
      <c r="E20" s="20">
        <v>2587</v>
      </c>
      <c r="F20" s="20">
        <v>580</v>
      </c>
      <c r="G20" s="59">
        <f t="shared" si="5"/>
        <v>3167</v>
      </c>
      <c r="H20" s="29">
        <f t="shared" si="0"/>
        <v>3483.7000000000003</v>
      </c>
      <c r="I20" s="34">
        <v>10450</v>
      </c>
      <c r="J20" s="49">
        <f t="shared" si="1"/>
        <v>33095150</v>
      </c>
      <c r="K20" s="49">
        <f t="shared" si="2"/>
        <v>31440392.5</v>
      </c>
      <c r="L20" s="49">
        <f t="shared" si="3"/>
        <v>26476120</v>
      </c>
      <c r="M20" s="35">
        <f t="shared" si="4"/>
        <v>69000</v>
      </c>
    </row>
    <row r="21" spans="1:13">
      <c r="A21" s="16">
        <v>20</v>
      </c>
      <c r="B21" s="21" t="s">
        <v>102</v>
      </c>
      <c r="C21" s="17">
        <v>20</v>
      </c>
      <c r="D21" s="20" t="s">
        <v>15</v>
      </c>
      <c r="E21" s="20">
        <v>2587</v>
      </c>
      <c r="F21" s="20">
        <v>580</v>
      </c>
      <c r="G21" s="59">
        <f t="shared" si="5"/>
        <v>3167</v>
      </c>
      <c r="H21" s="29">
        <f t="shared" si="0"/>
        <v>3483.7000000000003</v>
      </c>
      <c r="I21" s="34">
        <v>10500</v>
      </c>
      <c r="J21" s="49">
        <f t="shared" si="1"/>
        <v>33253500</v>
      </c>
      <c r="K21" s="49">
        <f t="shared" si="2"/>
        <v>31590825</v>
      </c>
      <c r="L21" s="49">
        <f t="shared" si="3"/>
        <v>26602800</v>
      </c>
      <c r="M21" s="35">
        <f t="shared" si="4"/>
        <v>69500</v>
      </c>
    </row>
    <row r="22" spans="1:13">
      <c r="A22" s="16">
        <v>21</v>
      </c>
      <c r="B22" s="21" t="s">
        <v>103</v>
      </c>
      <c r="C22" s="17">
        <v>21</v>
      </c>
      <c r="D22" s="20" t="s">
        <v>15</v>
      </c>
      <c r="E22" s="20">
        <v>2587</v>
      </c>
      <c r="F22" s="20">
        <v>580</v>
      </c>
      <c r="G22" s="59">
        <f t="shared" si="5"/>
        <v>3167</v>
      </c>
      <c r="H22" s="29">
        <f t="shared" si="0"/>
        <v>3483.7000000000003</v>
      </c>
      <c r="I22" s="34">
        <v>10550</v>
      </c>
      <c r="J22" s="49">
        <f t="shared" si="1"/>
        <v>33411850</v>
      </c>
      <c r="K22" s="49">
        <f t="shared" si="2"/>
        <v>31741257.5</v>
      </c>
      <c r="L22" s="49">
        <f t="shared" si="3"/>
        <v>26729480</v>
      </c>
      <c r="M22" s="35">
        <f t="shared" si="4"/>
        <v>69500</v>
      </c>
    </row>
    <row r="23" spans="1:13">
      <c r="A23" s="16">
        <v>22</v>
      </c>
      <c r="B23" s="21" t="s">
        <v>104</v>
      </c>
      <c r="C23" s="17">
        <v>22</v>
      </c>
      <c r="D23" s="20" t="s">
        <v>15</v>
      </c>
      <c r="E23" s="20">
        <v>2587</v>
      </c>
      <c r="F23" s="20">
        <v>580</v>
      </c>
      <c r="G23" s="59">
        <f t="shared" si="5"/>
        <v>3167</v>
      </c>
      <c r="H23" s="29">
        <f t="shared" si="0"/>
        <v>3483.7000000000003</v>
      </c>
      <c r="I23" s="34">
        <v>10600</v>
      </c>
      <c r="J23" s="49">
        <f t="shared" si="1"/>
        <v>33570200</v>
      </c>
      <c r="K23" s="49">
        <f t="shared" si="2"/>
        <v>31891690</v>
      </c>
      <c r="L23" s="49">
        <f t="shared" si="3"/>
        <v>26856160</v>
      </c>
      <c r="M23" s="35">
        <f t="shared" si="4"/>
        <v>70000</v>
      </c>
    </row>
    <row r="24" spans="1:13">
      <c r="A24" s="16">
        <v>23</v>
      </c>
      <c r="B24" s="21" t="s">
        <v>105</v>
      </c>
      <c r="C24" s="17">
        <v>23</v>
      </c>
      <c r="D24" s="20" t="s">
        <v>15</v>
      </c>
      <c r="E24" s="20">
        <v>2587</v>
      </c>
      <c r="F24" s="20">
        <v>580</v>
      </c>
      <c r="G24" s="59">
        <f t="shared" si="5"/>
        <v>3167</v>
      </c>
      <c r="H24" s="29">
        <f t="shared" si="0"/>
        <v>3483.7000000000003</v>
      </c>
      <c r="I24" s="34">
        <v>10650</v>
      </c>
      <c r="J24" s="49">
        <f t="shared" si="1"/>
        <v>33728550</v>
      </c>
      <c r="K24" s="49">
        <f t="shared" si="2"/>
        <v>32042122.5</v>
      </c>
      <c r="L24" s="49">
        <f t="shared" si="3"/>
        <v>26982840</v>
      </c>
      <c r="M24" s="35">
        <f t="shared" si="4"/>
        <v>70500</v>
      </c>
    </row>
    <row r="25" spans="1:13">
      <c r="A25" s="16">
        <v>24</v>
      </c>
      <c r="B25" s="21" t="s">
        <v>106</v>
      </c>
      <c r="C25" s="17">
        <v>24</v>
      </c>
      <c r="D25" s="20" t="s">
        <v>15</v>
      </c>
      <c r="E25" s="20">
        <v>2587</v>
      </c>
      <c r="F25" s="20">
        <v>580</v>
      </c>
      <c r="G25" s="59">
        <f t="shared" si="5"/>
        <v>3167</v>
      </c>
      <c r="H25" s="29">
        <f t="shared" si="0"/>
        <v>3483.7000000000003</v>
      </c>
      <c r="I25" s="34">
        <v>10700</v>
      </c>
      <c r="J25" s="49">
        <f t="shared" si="1"/>
        <v>33886900</v>
      </c>
      <c r="K25" s="49">
        <f t="shared" si="2"/>
        <v>32192555</v>
      </c>
      <c r="L25" s="49">
        <f t="shared" si="3"/>
        <v>27109520</v>
      </c>
      <c r="M25" s="35">
        <f t="shared" si="4"/>
        <v>70500</v>
      </c>
    </row>
    <row r="26" spans="1:13">
      <c r="A26" s="16">
        <v>25</v>
      </c>
      <c r="B26" s="21" t="s">
        <v>107</v>
      </c>
      <c r="C26" s="17">
        <v>25</v>
      </c>
      <c r="D26" s="20" t="s">
        <v>15</v>
      </c>
      <c r="E26" s="20">
        <v>2587</v>
      </c>
      <c r="F26" s="20">
        <v>580</v>
      </c>
      <c r="G26" s="59">
        <f t="shared" si="5"/>
        <v>3167</v>
      </c>
      <c r="H26" s="29">
        <f t="shared" si="0"/>
        <v>3483.7000000000003</v>
      </c>
      <c r="I26" s="34">
        <v>10750</v>
      </c>
      <c r="J26" s="49">
        <f t="shared" si="1"/>
        <v>34045250</v>
      </c>
      <c r="K26" s="49">
        <f t="shared" si="2"/>
        <v>32342987.5</v>
      </c>
      <c r="L26" s="49">
        <f t="shared" si="3"/>
        <v>27236200</v>
      </c>
      <c r="M26" s="35">
        <f t="shared" si="4"/>
        <v>71000</v>
      </c>
    </row>
    <row r="27" spans="1:13">
      <c r="A27" s="16">
        <v>26</v>
      </c>
      <c r="B27" s="21" t="s">
        <v>108</v>
      </c>
      <c r="C27" s="17">
        <v>26</v>
      </c>
      <c r="D27" s="20" t="s">
        <v>15</v>
      </c>
      <c r="E27" s="20">
        <v>2587</v>
      </c>
      <c r="F27" s="20">
        <v>580</v>
      </c>
      <c r="G27" s="59">
        <f>E27+F27</f>
        <v>3167</v>
      </c>
      <c r="H27" s="29">
        <f t="shared" si="0"/>
        <v>3483.7000000000003</v>
      </c>
      <c r="I27" s="34">
        <v>10800</v>
      </c>
      <c r="J27" s="49">
        <f t="shared" si="1"/>
        <v>34203600</v>
      </c>
      <c r="K27" s="49">
        <f t="shared" si="2"/>
        <v>32493420</v>
      </c>
      <c r="L27" s="49">
        <f t="shared" si="3"/>
        <v>27362880</v>
      </c>
      <c r="M27" s="35">
        <f t="shared" si="4"/>
        <v>71500</v>
      </c>
    </row>
    <row r="28" spans="1:13">
      <c r="A28" s="16">
        <v>27</v>
      </c>
      <c r="B28" s="21" t="s">
        <v>109</v>
      </c>
      <c r="C28" s="17">
        <v>27</v>
      </c>
      <c r="D28" s="20" t="s">
        <v>15</v>
      </c>
      <c r="E28" s="20">
        <v>2587</v>
      </c>
      <c r="F28" s="20">
        <v>580</v>
      </c>
      <c r="G28" s="59">
        <f t="shared" si="5"/>
        <v>3167</v>
      </c>
      <c r="H28" s="29">
        <f t="shared" si="0"/>
        <v>3483.7000000000003</v>
      </c>
      <c r="I28" s="34">
        <v>10850</v>
      </c>
      <c r="J28" s="49">
        <f t="shared" si="1"/>
        <v>34361950</v>
      </c>
      <c r="K28" s="49">
        <f t="shared" si="2"/>
        <v>32643852.5</v>
      </c>
      <c r="L28" s="49">
        <f t="shared" si="3"/>
        <v>27489560</v>
      </c>
      <c r="M28" s="35">
        <f t="shared" si="4"/>
        <v>71500</v>
      </c>
    </row>
    <row r="29" spans="1:13">
      <c r="A29" s="16">
        <v>28</v>
      </c>
      <c r="B29" s="21" t="s">
        <v>110</v>
      </c>
      <c r="C29" s="17">
        <v>28</v>
      </c>
      <c r="D29" s="20" t="s">
        <v>15</v>
      </c>
      <c r="E29" s="20">
        <v>2587</v>
      </c>
      <c r="F29" s="20">
        <v>580</v>
      </c>
      <c r="G29" s="59">
        <f t="shared" si="5"/>
        <v>3167</v>
      </c>
      <c r="H29" s="29">
        <f>G29*1.1</f>
        <v>3483.7000000000003</v>
      </c>
      <c r="I29" s="34">
        <v>10900</v>
      </c>
      <c r="J29" s="49">
        <f t="shared" si="1"/>
        <v>34520300</v>
      </c>
      <c r="K29" s="49">
        <f>J29*0.95</f>
        <v>32794285</v>
      </c>
      <c r="L29" s="49">
        <f>J29*0.8</f>
        <v>27616240</v>
      </c>
      <c r="M29" s="35">
        <f>MROUND((J29*0.025/12),500)</f>
        <v>72000</v>
      </c>
    </row>
    <row r="30" spans="1:13">
      <c r="A30" s="57">
        <v>29</v>
      </c>
      <c r="B30" s="21" t="s">
        <v>111</v>
      </c>
      <c r="C30" s="17">
        <v>29</v>
      </c>
      <c r="D30" s="20" t="s">
        <v>15</v>
      </c>
      <c r="E30" s="20">
        <v>2587</v>
      </c>
      <c r="F30" s="20">
        <v>580</v>
      </c>
      <c r="G30" s="59">
        <f t="shared" si="5"/>
        <v>3167</v>
      </c>
      <c r="H30" s="29">
        <f t="shared" ref="H30:H35" si="6">G30*1.1</f>
        <v>3483.7000000000003</v>
      </c>
      <c r="I30" s="34">
        <v>10950</v>
      </c>
      <c r="J30" s="49">
        <f t="shared" si="1"/>
        <v>34678650</v>
      </c>
      <c r="K30" s="49">
        <f t="shared" ref="K30:K35" si="7">J30*0.95</f>
        <v>32944717.5</v>
      </c>
      <c r="L30" s="49">
        <f t="shared" ref="L30:L35" si="8">J30*0.8</f>
        <v>27742920</v>
      </c>
      <c r="M30" s="35">
        <f t="shared" ref="M30:M35" si="9">MROUND((J30*0.025/12),500)</f>
        <v>72000</v>
      </c>
    </row>
    <row r="31" spans="1:13">
      <c r="A31" s="57">
        <v>30</v>
      </c>
      <c r="B31" s="21" t="s">
        <v>112</v>
      </c>
      <c r="C31" s="17">
        <v>30</v>
      </c>
      <c r="D31" s="20" t="s">
        <v>15</v>
      </c>
      <c r="E31" s="20">
        <v>2587</v>
      </c>
      <c r="F31" s="20">
        <v>580</v>
      </c>
      <c r="G31" s="59">
        <f t="shared" si="5"/>
        <v>3167</v>
      </c>
      <c r="H31" s="29">
        <f t="shared" si="6"/>
        <v>3483.7000000000003</v>
      </c>
      <c r="I31" s="34">
        <v>11000</v>
      </c>
      <c r="J31" s="49">
        <f t="shared" si="1"/>
        <v>34837000</v>
      </c>
      <c r="K31" s="49">
        <f t="shared" si="7"/>
        <v>33095150</v>
      </c>
      <c r="L31" s="49">
        <f t="shared" si="8"/>
        <v>27869600</v>
      </c>
      <c r="M31" s="35">
        <f t="shared" si="9"/>
        <v>72500</v>
      </c>
    </row>
    <row r="32" spans="1:13">
      <c r="A32" s="57">
        <v>31</v>
      </c>
      <c r="B32" s="21" t="s">
        <v>113</v>
      </c>
      <c r="C32" s="17">
        <v>31</v>
      </c>
      <c r="D32" s="20" t="s">
        <v>15</v>
      </c>
      <c r="E32" s="20">
        <v>2587</v>
      </c>
      <c r="F32" s="20">
        <v>580</v>
      </c>
      <c r="G32" s="59">
        <f t="shared" si="5"/>
        <v>3167</v>
      </c>
      <c r="H32" s="29">
        <f t="shared" si="6"/>
        <v>3483.7000000000003</v>
      </c>
      <c r="I32" s="34">
        <v>11050</v>
      </c>
      <c r="J32" s="49">
        <f t="shared" si="1"/>
        <v>34995350</v>
      </c>
      <c r="K32" s="49">
        <f t="shared" si="7"/>
        <v>33245582.5</v>
      </c>
      <c r="L32" s="49">
        <f t="shared" si="8"/>
        <v>27996280</v>
      </c>
      <c r="M32" s="35">
        <f t="shared" si="9"/>
        <v>73000</v>
      </c>
    </row>
    <row r="33" spans="1:13">
      <c r="A33" s="57">
        <v>32</v>
      </c>
      <c r="B33" s="21" t="s">
        <v>114</v>
      </c>
      <c r="C33" s="17">
        <v>32</v>
      </c>
      <c r="D33" s="20" t="s">
        <v>15</v>
      </c>
      <c r="E33" s="20">
        <v>2587</v>
      </c>
      <c r="F33" s="20">
        <v>580</v>
      </c>
      <c r="G33" s="59">
        <f t="shared" si="5"/>
        <v>3167</v>
      </c>
      <c r="H33" s="29">
        <f t="shared" si="6"/>
        <v>3483.7000000000003</v>
      </c>
      <c r="I33" s="34">
        <v>11100</v>
      </c>
      <c r="J33" s="49">
        <f t="shared" si="1"/>
        <v>35153700</v>
      </c>
      <c r="K33" s="49">
        <f t="shared" si="7"/>
        <v>33396015</v>
      </c>
      <c r="L33" s="49">
        <f t="shared" si="8"/>
        <v>28122960</v>
      </c>
      <c r="M33" s="35">
        <f t="shared" si="9"/>
        <v>73000</v>
      </c>
    </row>
    <row r="34" spans="1:13">
      <c r="A34" s="57">
        <v>33</v>
      </c>
      <c r="B34" s="21" t="s">
        <v>115</v>
      </c>
      <c r="C34" s="17">
        <v>33</v>
      </c>
      <c r="D34" s="20" t="s">
        <v>15</v>
      </c>
      <c r="E34" s="20">
        <v>2587</v>
      </c>
      <c r="F34" s="20">
        <v>580</v>
      </c>
      <c r="G34" s="59">
        <f t="shared" si="5"/>
        <v>3167</v>
      </c>
      <c r="H34" s="29">
        <f t="shared" si="6"/>
        <v>3483.7000000000003</v>
      </c>
      <c r="I34" s="34">
        <v>11150</v>
      </c>
      <c r="J34" s="49">
        <f t="shared" si="1"/>
        <v>35312050</v>
      </c>
      <c r="K34" s="49">
        <f t="shared" si="7"/>
        <v>33546447.5</v>
      </c>
      <c r="L34" s="49">
        <f t="shared" si="8"/>
        <v>28249640</v>
      </c>
      <c r="M34" s="35">
        <f t="shared" si="9"/>
        <v>73500</v>
      </c>
    </row>
    <row r="35" spans="1:13">
      <c r="A35" s="57">
        <v>34</v>
      </c>
      <c r="B35" s="21" t="s">
        <v>116</v>
      </c>
      <c r="C35" s="17">
        <v>34</v>
      </c>
      <c r="D35" s="20" t="s">
        <v>15</v>
      </c>
      <c r="E35" s="20">
        <v>2587</v>
      </c>
      <c r="F35" s="20">
        <v>580</v>
      </c>
      <c r="G35" s="59">
        <f t="shared" si="5"/>
        <v>3167</v>
      </c>
      <c r="H35" s="29">
        <f t="shared" si="6"/>
        <v>3483.7000000000003</v>
      </c>
      <c r="I35" s="34">
        <v>11200</v>
      </c>
      <c r="J35" s="49">
        <f t="shared" si="1"/>
        <v>35470400</v>
      </c>
      <c r="K35" s="49">
        <f t="shared" si="7"/>
        <v>33696880</v>
      </c>
      <c r="L35" s="49">
        <f t="shared" si="8"/>
        <v>28376320</v>
      </c>
      <c r="M35" s="35">
        <f t="shared" si="9"/>
        <v>74000</v>
      </c>
    </row>
    <row r="36" spans="1:13" ht="16.5">
      <c r="A36" s="69" t="s">
        <v>2</v>
      </c>
      <c r="B36" s="70"/>
      <c r="C36" s="70"/>
      <c r="D36" s="71"/>
      <c r="E36" s="30">
        <f>SUM(E2:E35)</f>
        <v>87958</v>
      </c>
      <c r="F36" s="30">
        <f>SUM(F2:F35)</f>
        <v>19720</v>
      </c>
      <c r="G36" s="30">
        <f>SUM(G2:G35)</f>
        <v>107678</v>
      </c>
      <c r="H36" s="30">
        <f>SUM(H2:H35)</f>
        <v>118445.79999999993</v>
      </c>
      <c r="I36" s="31"/>
      <c r="J36" s="50">
        <f>SUM(J2:J35)</f>
        <v>1118109350</v>
      </c>
      <c r="K36" s="50">
        <f>SUM(K2:K35)</f>
        <v>1062203882.5</v>
      </c>
      <c r="L36" s="50">
        <f>SUM(L2:L35)</f>
        <v>894487480</v>
      </c>
      <c r="M36" s="18"/>
    </row>
    <row r="37" spans="1:13">
      <c r="G37" s="56"/>
      <c r="H37" s="42"/>
      <c r="J37" s="51"/>
    </row>
    <row r="41" spans="1:13">
      <c r="H41" s="23"/>
      <c r="I41" s="72"/>
      <c r="J41" s="73"/>
      <c r="K41" s="24"/>
    </row>
    <row r="42" spans="1:13">
      <c r="H42" s="23"/>
      <c r="I42" s="37"/>
      <c r="J42" s="24"/>
      <c r="K42" s="24"/>
    </row>
    <row r="43" spans="1:13">
      <c r="E43" s="62"/>
      <c r="K43" s="24"/>
    </row>
    <row r="44" spans="1:13">
      <c r="E44" s="62"/>
      <c r="K44" s="24"/>
    </row>
    <row r="45" spans="1:13">
      <c r="E45" s="62"/>
      <c r="K45" s="24"/>
    </row>
    <row r="46" spans="1:13">
      <c r="E46" s="62"/>
      <c r="F46" s="62"/>
      <c r="G46" s="61"/>
      <c r="H46" s="62"/>
      <c r="I46" s="61"/>
      <c r="J46" s="47"/>
      <c r="K46" s="24"/>
    </row>
    <row r="47" spans="1:13">
      <c r="E47" s="43"/>
      <c r="F47" s="43"/>
      <c r="G47" s="43"/>
      <c r="H47" s="43"/>
      <c r="I47" s="44"/>
      <c r="J47" s="43"/>
      <c r="K47" s="44"/>
      <c r="L47" s="43"/>
    </row>
    <row r="48" spans="1:13">
      <c r="E48" s="62"/>
      <c r="F48" s="61"/>
      <c r="G48" s="62"/>
      <c r="H48" s="61"/>
      <c r="I48" s="45"/>
      <c r="J48" s="46"/>
      <c r="K48" s="46"/>
      <c r="L48" s="46"/>
    </row>
    <row r="49" spans="5:12">
      <c r="E49" s="62"/>
      <c r="F49" s="61"/>
      <c r="G49" s="62"/>
      <c r="H49" s="61"/>
      <c r="I49" s="45"/>
      <c r="J49" s="46"/>
      <c r="K49" s="46"/>
      <c r="L49" s="46"/>
    </row>
    <row r="50" spans="5:12">
      <c r="E50" s="62"/>
      <c r="F50" s="61"/>
      <c r="G50" s="62"/>
      <c r="H50" s="61"/>
      <c r="I50" s="45"/>
      <c r="J50" s="46"/>
      <c r="K50" s="46"/>
      <c r="L50" s="46"/>
    </row>
    <row r="51" spans="5:12">
      <c r="E51" s="62"/>
      <c r="F51" s="61"/>
      <c r="G51" s="62"/>
      <c r="H51" s="61"/>
      <c r="I51" s="45"/>
      <c r="J51" s="46"/>
      <c r="K51" s="46"/>
      <c r="L51" s="46"/>
    </row>
    <row r="52" spans="5:12">
      <c r="I52" s="45"/>
    </row>
    <row r="54" spans="5:12">
      <c r="E54" s="62"/>
      <c r="F54" s="62"/>
      <c r="G54" s="62"/>
    </row>
    <row r="55" spans="5:12">
      <c r="E55" s="62"/>
      <c r="F55" s="45"/>
      <c r="G55" s="62"/>
    </row>
    <row r="56" spans="5:12">
      <c r="E56" s="62"/>
      <c r="F56" s="62"/>
      <c r="G56" s="62"/>
    </row>
    <row r="57" spans="5:12">
      <c r="E57" s="62"/>
      <c r="F57" s="62"/>
      <c r="G57" s="32"/>
      <c r="H57" s="63"/>
      <c r="I57" s="63"/>
    </row>
    <row r="58" spans="5:12">
      <c r="E58" s="43"/>
      <c r="F58" s="44"/>
    </row>
    <row r="62" spans="5:12">
      <c r="E62" s="45"/>
    </row>
    <row r="63" spans="5:12">
      <c r="E63" s="62"/>
    </row>
    <row r="64" spans="5:12">
      <c r="E64" s="62"/>
    </row>
  </sheetData>
  <mergeCells count="2">
    <mergeCell ref="A36:D36"/>
    <mergeCell ref="I41:J4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8" sqref="D8"/>
    </sheetView>
  </sheetViews>
  <sheetFormatPr defaultRowHeight="1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zoomScale="55" zoomScaleNormal="55" workbookViewId="0">
      <selection activeCell="U19" sqref="U19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33"/>
      <c r="AA16" s="2"/>
    </row>
    <row r="17" spans="21:27" ht="15.75" thickBot="1">
      <c r="U17" s="12"/>
      <c r="V17" s="12"/>
      <c r="W17" s="12"/>
      <c r="X17" s="2"/>
      <c r="Y17" s="12"/>
      <c r="Z17" s="33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opLeftCell="A7" workbookViewId="0">
      <selection activeCell="J18" sqref="J18"/>
    </sheetView>
  </sheetViews>
  <sheetFormatPr defaultRowHeight="15"/>
  <sheetData>
    <row r="1" spans="1:3">
      <c r="A1" s="32"/>
    </row>
    <row r="2" spans="1:3">
      <c r="A2" s="1"/>
      <c r="C2" s="1"/>
    </row>
    <row r="3" spans="1:3">
      <c r="C3" s="1"/>
    </row>
    <row r="9" spans="1:3" s="1" customFormat="1"/>
    <row r="18" s="1" customFormat="1"/>
    <row r="19" s="1" customFormat="1"/>
    <row r="20" s="1" customFormat="1"/>
    <row r="31" s="1" customFormat="1"/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6"/>
  <sheetViews>
    <sheetView topLeftCell="A22" zoomScale="130" zoomScaleNormal="130" workbookViewId="0">
      <selection activeCell="F31" sqref="F31"/>
    </sheetView>
  </sheetViews>
  <sheetFormatPr defaultRowHeight="15"/>
  <cols>
    <col min="5" max="5" width="9.140625" style="1"/>
    <col min="6" max="6" width="17.42578125" style="1" customWidth="1"/>
    <col min="7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3"/>
      <c r="C4" s="23"/>
      <c r="D4" s="23"/>
      <c r="E4" s="23"/>
      <c r="F4" s="23"/>
      <c r="G4" s="23"/>
      <c r="H4" s="23"/>
      <c r="I4" s="23"/>
      <c r="J4" s="11"/>
      <c r="K4" s="27"/>
      <c r="L4" s="23"/>
      <c r="M4" s="25"/>
      <c r="N4" s="26"/>
      <c r="O4" s="26">
        <f>M4+N4+J4</f>
        <v>0</v>
      </c>
      <c r="P4" s="3" t="e">
        <f>O4/G4</f>
        <v>#DIV/0!</v>
      </c>
    </row>
    <row r="5" spans="2:16">
      <c r="B5" s="23"/>
      <c r="C5" s="23"/>
      <c r="D5" s="23"/>
      <c r="E5" s="23"/>
      <c r="F5" s="23"/>
      <c r="G5" s="23"/>
      <c r="H5" s="23"/>
      <c r="I5" s="23"/>
      <c r="J5" s="11"/>
      <c r="K5" s="27"/>
      <c r="L5" s="23"/>
      <c r="M5" s="25"/>
      <c r="N5" s="26"/>
      <c r="O5" s="25"/>
    </row>
    <row r="6" spans="2:16">
      <c r="B6" s="23"/>
      <c r="C6" s="23"/>
      <c r="D6" s="23"/>
      <c r="E6" s="23"/>
      <c r="F6" s="23"/>
      <c r="G6" s="23"/>
      <c r="H6" s="23"/>
      <c r="I6" s="23"/>
      <c r="J6" s="11"/>
      <c r="K6" s="27"/>
      <c r="L6" s="27"/>
      <c r="M6" s="25"/>
      <c r="N6" s="25"/>
      <c r="O6" s="25"/>
    </row>
    <row r="7" spans="2:16">
      <c r="B7" s="23"/>
      <c r="C7" s="23"/>
      <c r="D7" s="23"/>
      <c r="E7" s="23"/>
      <c r="F7" s="23"/>
      <c r="G7" s="23"/>
      <c r="H7" s="23"/>
      <c r="I7" s="23"/>
      <c r="J7" s="11"/>
      <c r="K7" s="27"/>
    </row>
    <row r="8" spans="2:16">
      <c r="B8" s="23"/>
      <c r="C8" s="23"/>
      <c r="D8" s="23"/>
      <c r="E8" s="23"/>
      <c r="F8" s="23"/>
      <c r="G8" s="23"/>
      <c r="H8" s="23"/>
      <c r="I8" s="23"/>
      <c r="J8" s="11"/>
      <c r="K8" s="27"/>
      <c r="L8" s="23"/>
    </row>
    <row r="9" spans="2:16">
      <c r="B9" s="23"/>
      <c r="C9" s="23"/>
      <c r="D9" s="23"/>
      <c r="E9" s="23"/>
      <c r="F9" s="23"/>
      <c r="G9" s="23"/>
      <c r="H9" s="23"/>
      <c r="I9" s="23"/>
      <c r="J9" s="11"/>
      <c r="K9" s="27"/>
      <c r="L9" s="27"/>
    </row>
    <row r="10" spans="2:16">
      <c r="B10" s="23"/>
      <c r="D10" s="25"/>
      <c r="E10" s="25"/>
      <c r="F10" s="25"/>
      <c r="G10" s="25"/>
      <c r="H10" s="25"/>
      <c r="I10" s="23"/>
      <c r="J10" s="11"/>
      <c r="K10" s="26"/>
      <c r="L10" s="27"/>
    </row>
    <row r="11" spans="2:16">
      <c r="B11" s="23"/>
      <c r="D11" s="25"/>
      <c r="E11" s="25"/>
      <c r="F11" s="25"/>
      <c r="G11" s="25"/>
      <c r="H11" s="25"/>
      <c r="I11" s="23"/>
      <c r="J11" s="11"/>
      <c r="K11" s="26"/>
      <c r="L11" s="27"/>
    </row>
    <row r="12" spans="2:16">
      <c r="B12" s="23"/>
      <c r="D12" s="25"/>
      <c r="E12" s="25"/>
      <c r="F12" s="25"/>
      <c r="G12" s="25"/>
      <c r="J12" s="11"/>
      <c r="K12" s="26"/>
      <c r="L12" s="27"/>
    </row>
    <row r="13" spans="2:16">
      <c r="B13" s="23"/>
      <c r="D13" s="25"/>
      <c r="E13" s="25"/>
      <c r="F13" s="25"/>
      <c r="G13" s="25"/>
      <c r="H13" s="25"/>
      <c r="I13" s="23"/>
      <c r="J13" s="11"/>
      <c r="K13" s="26"/>
      <c r="L13" s="27"/>
    </row>
    <row r="14" spans="2:16">
      <c r="B14" s="24"/>
      <c r="C14" s="40"/>
      <c r="D14" s="41"/>
      <c r="E14" s="41"/>
      <c r="F14" s="41"/>
      <c r="G14" s="41"/>
      <c r="H14" s="41"/>
      <c r="I14" s="24"/>
      <c r="J14" s="36"/>
      <c r="K14" s="26"/>
      <c r="L14" s="27"/>
    </row>
    <row r="15" spans="2:16">
      <c r="D15" s="25"/>
      <c r="E15" s="25"/>
      <c r="F15" s="25"/>
      <c r="G15" s="25"/>
      <c r="H15" s="25"/>
      <c r="I15" s="23"/>
      <c r="K15" s="26"/>
      <c r="L15" s="27"/>
    </row>
    <row r="16" spans="2:16">
      <c r="D16" s="25"/>
      <c r="E16" s="25"/>
      <c r="F16" s="25"/>
      <c r="G16" s="25"/>
      <c r="H16" s="25"/>
      <c r="I16" s="23"/>
      <c r="K16" s="26"/>
      <c r="L16" s="27"/>
    </row>
    <row r="17" spans="4:12">
      <c r="D17" s="25"/>
      <c r="E17" s="25"/>
      <c r="F17" s="25"/>
      <c r="G17" s="25"/>
      <c r="H17" s="25"/>
      <c r="I17" s="23"/>
      <c r="K17" s="26"/>
      <c r="L17" s="27"/>
    </row>
    <row r="18" spans="4:12">
      <c r="D18" s="25"/>
      <c r="E18" s="25"/>
      <c r="F18" s="25"/>
      <c r="G18" s="25"/>
      <c r="H18" s="25"/>
      <c r="I18" s="23"/>
      <c r="K18" s="26"/>
      <c r="L18" s="27"/>
    </row>
    <row r="19" spans="4:12">
      <c r="D19" s="2"/>
      <c r="I19" s="23"/>
      <c r="L19" s="27"/>
    </row>
    <row r="20" spans="4:12">
      <c r="I20" s="23"/>
    </row>
    <row r="21" spans="4:12">
      <c r="I21" s="23"/>
    </row>
    <row r="22" spans="4:12">
      <c r="I22" s="23"/>
    </row>
    <row r="23" spans="4:12">
      <c r="I23" s="23"/>
    </row>
    <row r="26" spans="4:12">
      <c r="D26">
        <v>1062.5999999999999</v>
      </c>
      <c r="E26" s="1">
        <v>16500</v>
      </c>
      <c r="F26" s="1">
        <f>D26*E26</f>
        <v>17532900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2" sqref="G22"/>
    </sheetView>
  </sheetViews>
  <sheetFormatPr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/>
  <sheetData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>
      <selection activeCell="H40" sqref="H40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17.85546875" style="23" customWidth="1"/>
    <col min="7" max="7" width="11.85546875" style="23" customWidth="1"/>
    <col min="8" max="8" width="11.7109375" style="24" customWidth="1"/>
    <col min="9" max="9" width="16.140625" style="24" customWidth="1"/>
    <col min="10" max="10" width="17.85546875" style="52" customWidth="1"/>
    <col min="11" max="11" width="17.140625" style="52" customWidth="1"/>
    <col min="12" max="12" width="16.42578125" style="52" customWidth="1"/>
    <col min="13" max="13" width="18.7109375" style="45" customWidth="1"/>
  </cols>
  <sheetData>
    <row r="1" spans="1:13" ht="45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8" t="s">
        <v>7</v>
      </c>
      <c r="K1" s="48" t="s">
        <v>8</v>
      </c>
      <c r="L1" s="48" t="s">
        <v>9</v>
      </c>
      <c r="M1" s="28" t="s">
        <v>10</v>
      </c>
    </row>
    <row r="2" spans="1:13">
      <c r="A2" s="16">
        <v>1</v>
      </c>
      <c r="B2" s="21" t="s">
        <v>117</v>
      </c>
      <c r="C2" s="17">
        <v>1</v>
      </c>
      <c r="D2" s="20" t="s">
        <v>15</v>
      </c>
      <c r="E2" s="20">
        <v>1997</v>
      </c>
      <c r="F2" s="20">
        <v>355</v>
      </c>
      <c r="G2" s="59">
        <f>E2+F2</f>
        <v>2352</v>
      </c>
      <c r="H2" s="29">
        <f t="shared" ref="H2:H28" si="0">G2*1.1</f>
        <v>2587.2000000000003</v>
      </c>
      <c r="I2" s="34">
        <v>9700</v>
      </c>
      <c r="J2" s="49">
        <f t="shared" ref="J2:J35" si="1">I2*G2</f>
        <v>22814400</v>
      </c>
      <c r="K2" s="49">
        <f t="shared" ref="K2:K28" si="2">J2*0.95</f>
        <v>21673680</v>
      </c>
      <c r="L2" s="49">
        <f t="shared" ref="L2:L28" si="3">J2*0.8</f>
        <v>18251520</v>
      </c>
      <c r="M2" s="35">
        <f t="shared" ref="M2:M28" si="4">MROUND((J2*0.025/12),500)</f>
        <v>47500</v>
      </c>
    </row>
    <row r="3" spans="1:13">
      <c r="A3" s="16">
        <v>2</v>
      </c>
      <c r="B3" s="21" t="s">
        <v>118</v>
      </c>
      <c r="C3" s="17">
        <v>2</v>
      </c>
      <c r="D3" s="20" t="s">
        <v>15</v>
      </c>
      <c r="E3" s="20">
        <v>1997</v>
      </c>
      <c r="F3" s="20">
        <v>355</v>
      </c>
      <c r="G3" s="59">
        <f>E3+F3</f>
        <v>2352</v>
      </c>
      <c r="H3" s="29">
        <f t="shared" si="0"/>
        <v>2587.2000000000003</v>
      </c>
      <c r="I3" s="34">
        <v>9700</v>
      </c>
      <c r="J3" s="49">
        <f t="shared" si="1"/>
        <v>22814400</v>
      </c>
      <c r="K3" s="49">
        <f t="shared" si="2"/>
        <v>21673680</v>
      </c>
      <c r="L3" s="49">
        <f t="shared" si="3"/>
        <v>18251520</v>
      </c>
      <c r="M3" s="35">
        <f t="shared" si="4"/>
        <v>47500</v>
      </c>
    </row>
    <row r="4" spans="1:13">
      <c r="A4" s="16">
        <v>3</v>
      </c>
      <c r="B4" s="21" t="s">
        <v>119</v>
      </c>
      <c r="C4" s="17">
        <v>3</v>
      </c>
      <c r="D4" s="20" t="s">
        <v>15</v>
      </c>
      <c r="E4" s="20">
        <v>1997</v>
      </c>
      <c r="F4" s="20">
        <v>355</v>
      </c>
      <c r="G4" s="59">
        <f>E4+F4</f>
        <v>2352</v>
      </c>
      <c r="H4" s="29">
        <f t="shared" si="0"/>
        <v>2587.2000000000003</v>
      </c>
      <c r="I4" s="34">
        <v>9700</v>
      </c>
      <c r="J4" s="49">
        <f t="shared" si="1"/>
        <v>22814400</v>
      </c>
      <c r="K4" s="49">
        <f t="shared" si="2"/>
        <v>21673680</v>
      </c>
      <c r="L4" s="49">
        <f t="shared" si="3"/>
        <v>18251520</v>
      </c>
      <c r="M4" s="35">
        <f t="shared" si="4"/>
        <v>47500</v>
      </c>
    </row>
    <row r="5" spans="1:13">
      <c r="A5" s="16">
        <v>4</v>
      </c>
      <c r="B5" s="21" t="s">
        <v>120</v>
      </c>
      <c r="C5" s="17">
        <v>4</v>
      </c>
      <c r="D5" s="20" t="s">
        <v>15</v>
      </c>
      <c r="E5" s="20">
        <v>1997</v>
      </c>
      <c r="F5" s="20">
        <v>355</v>
      </c>
      <c r="G5" s="59">
        <f>E5+F5</f>
        <v>2352</v>
      </c>
      <c r="H5" s="29">
        <f t="shared" si="0"/>
        <v>2587.2000000000003</v>
      </c>
      <c r="I5" s="34">
        <v>9700</v>
      </c>
      <c r="J5" s="49">
        <f t="shared" si="1"/>
        <v>22814400</v>
      </c>
      <c r="K5" s="49">
        <f t="shared" si="2"/>
        <v>21673680</v>
      </c>
      <c r="L5" s="49">
        <f t="shared" si="3"/>
        <v>18251520</v>
      </c>
      <c r="M5" s="35">
        <f t="shared" si="4"/>
        <v>47500</v>
      </c>
    </row>
    <row r="6" spans="1:13">
      <c r="A6" s="16">
        <v>5</v>
      </c>
      <c r="B6" s="21" t="s">
        <v>121</v>
      </c>
      <c r="C6" s="17">
        <v>5</v>
      </c>
      <c r="D6" s="20" t="s">
        <v>15</v>
      </c>
      <c r="E6" s="20">
        <v>1997</v>
      </c>
      <c r="F6" s="20">
        <v>355</v>
      </c>
      <c r="G6" s="59">
        <f t="shared" ref="G6:G35" si="5">E6+F6</f>
        <v>2352</v>
      </c>
      <c r="H6" s="29">
        <f t="shared" si="0"/>
        <v>2587.2000000000003</v>
      </c>
      <c r="I6" s="34">
        <v>9750</v>
      </c>
      <c r="J6" s="49">
        <f t="shared" si="1"/>
        <v>22932000</v>
      </c>
      <c r="K6" s="49">
        <f t="shared" si="2"/>
        <v>21785400</v>
      </c>
      <c r="L6" s="49">
        <f t="shared" si="3"/>
        <v>18345600</v>
      </c>
      <c r="M6" s="35">
        <f t="shared" si="4"/>
        <v>48000</v>
      </c>
    </row>
    <row r="7" spans="1:13">
      <c r="A7" s="16">
        <v>6</v>
      </c>
      <c r="B7" s="21" t="s">
        <v>122</v>
      </c>
      <c r="C7" s="17">
        <v>6</v>
      </c>
      <c r="D7" s="20" t="s">
        <v>15</v>
      </c>
      <c r="E7" s="20">
        <v>1997</v>
      </c>
      <c r="F7" s="20">
        <v>355</v>
      </c>
      <c r="G7" s="59">
        <f t="shared" si="5"/>
        <v>2352</v>
      </c>
      <c r="H7" s="29">
        <f t="shared" si="0"/>
        <v>2587.2000000000003</v>
      </c>
      <c r="I7" s="34">
        <v>9800</v>
      </c>
      <c r="J7" s="49">
        <f t="shared" si="1"/>
        <v>23049600</v>
      </c>
      <c r="K7" s="49">
        <f t="shared" si="2"/>
        <v>21897120</v>
      </c>
      <c r="L7" s="49">
        <f t="shared" si="3"/>
        <v>18439680</v>
      </c>
      <c r="M7" s="35">
        <f t="shared" si="4"/>
        <v>48000</v>
      </c>
    </row>
    <row r="8" spans="1:13">
      <c r="A8" s="16">
        <v>7</v>
      </c>
      <c r="B8" s="21" t="s">
        <v>123</v>
      </c>
      <c r="C8" s="17">
        <v>7</v>
      </c>
      <c r="D8" s="20" t="s">
        <v>15</v>
      </c>
      <c r="E8" s="20">
        <v>1997</v>
      </c>
      <c r="F8" s="20">
        <v>355</v>
      </c>
      <c r="G8" s="59">
        <f t="shared" si="5"/>
        <v>2352</v>
      </c>
      <c r="H8" s="29">
        <f t="shared" si="0"/>
        <v>2587.2000000000003</v>
      </c>
      <c r="I8" s="34">
        <v>9850</v>
      </c>
      <c r="J8" s="49">
        <f t="shared" si="1"/>
        <v>23167200</v>
      </c>
      <c r="K8" s="49">
        <f t="shared" si="2"/>
        <v>22008840</v>
      </c>
      <c r="L8" s="49">
        <f t="shared" si="3"/>
        <v>18533760</v>
      </c>
      <c r="M8" s="35">
        <f t="shared" si="4"/>
        <v>48500</v>
      </c>
    </row>
    <row r="9" spans="1:13">
      <c r="A9" s="16">
        <v>8</v>
      </c>
      <c r="B9" s="21" t="s">
        <v>124</v>
      </c>
      <c r="C9" s="17">
        <v>8</v>
      </c>
      <c r="D9" s="20" t="s">
        <v>15</v>
      </c>
      <c r="E9" s="20">
        <v>1997</v>
      </c>
      <c r="F9" s="20">
        <v>355</v>
      </c>
      <c r="G9" s="59">
        <f t="shared" si="5"/>
        <v>2352</v>
      </c>
      <c r="H9" s="29">
        <f t="shared" si="0"/>
        <v>2587.2000000000003</v>
      </c>
      <c r="I9" s="34">
        <v>9900</v>
      </c>
      <c r="J9" s="49">
        <f t="shared" si="1"/>
        <v>23284800</v>
      </c>
      <c r="K9" s="49">
        <f t="shared" si="2"/>
        <v>22120560</v>
      </c>
      <c r="L9" s="49">
        <f t="shared" si="3"/>
        <v>18627840</v>
      </c>
      <c r="M9" s="35">
        <f t="shared" si="4"/>
        <v>48500</v>
      </c>
    </row>
    <row r="10" spans="1:13">
      <c r="A10" s="16">
        <v>9</v>
      </c>
      <c r="B10" s="21" t="s">
        <v>125</v>
      </c>
      <c r="C10" s="17">
        <v>9</v>
      </c>
      <c r="D10" s="20" t="s">
        <v>15</v>
      </c>
      <c r="E10" s="20">
        <v>1997</v>
      </c>
      <c r="F10" s="20">
        <v>355</v>
      </c>
      <c r="G10" s="59">
        <f t="shared" si="5"/>
        <v>2352</v>
      </c>
      <c r="H10" s="29">
        <f t="shared" si="0"/>
        <v>2587.2000000000003</v>
      </c>
      <c r="I10" s="34">
        <v>9950</v>
      </c>
      <c r="J10" s="49">
        <f t="shared" si="1"/>
        <v>23402400</v>
      </c>
      <c r="K10" s="49">
        <f t="shared" si="2"/>
        <v>22232280</v>
      </c>
      <c r="L10" s="49">
        <f t="shared" si="3"/>
        <v>18721920</v>
      </c>
      <c r="M10" s="35">
        <f t="shared" si="4"/>
        <v>49000</v>
      </c>
    </row>
    <row r="11" spans="1:13">
      <c r="A11" s="16">
        <v>10</v>
      </c>
      <c r="B11" s="21" t="s">
        <v>126</v>
      </c>
      <c r="C11" s="17">
        <v>10</v>
      </c>
      <c r="D11" s="20" t="s">
        <v>15</v>
      </c>
      <c r="E11" s="20">
        <v>1997</v>
      </c>
      <c r="F11" s="20">
        <v>355</v>
      </c>
      <c r="G11" s="59">
        <f t="shared" si="5"/>
        <v>2352</v>
      </c>
      <c r="H11" s="29">
        <f t="shared" si="0"/>
        <v>2587.2000000000003</v>
      </c>
      <c r="I11" s="34">
        <v>10000</v>
      </c>
      <c r="J11" s="49">
        <f t="shared" si="1"/>
        <v>23520000</v>
      </c>
      <c r="K11" s="49">
        <f t="shared" si="2"/>
        <v>22344000</v>
      </c>
      <c r="L11" s="49">
        <f t="shared" si="3"/>
        <v>18816000</v>
      </c>
      <c r="M11" s="35">
        <f t="shared" si="4"/>
        <v>49000</v>
      </c>
    </row>
    <row r="12" spans="1:13">
      <c r="A12" s="16">
        <v>11</v>
      </c>
      <c r="B12" s="21" t="s">
        <v>127</v>
      </c>
      <c r="C12" s="17">
        <v>11</v>
      </c>
      <c r="D12" s="20" t="s">
        <v>15</v>
      </c>
      <c r="E12" s="20">
        <v>1997</v>
      </c>
      <c r="F12" s="20">
        <v>355</v>
      </c>
      <c r="G12" s="59">
        <f t="shared" si="5"/>
        <v>2352</v>
      </c>
      <c r="H12" s="29">
        <f t="shared" si="0"/>
        <v>2587.2000000000003</v>
      </c>
      <c r="I12" s="34">
        <v>10050</v>
      </c>
      <c r="J12" s="49">
        <f t="shared" si="1"/>
        <v>23637600</v>
      </c>
      <c r="K12" s="49">
        <f t="shared" si="2"/>
        <v>22455720</v>
      </c>
      <c r="L12" s="49">
        <f t="shared" si="3"/>
        <v>18910080</v>
      </c>
      <c r="M12" s="35">
        <f t="shared" si="4"/>
        <v>49000</v>
      </c>
    </row>
    <row r="13" spans="1:13">
      <c r="A13" s="16">
        <v>12</v>
      </c>
      <c r="B13" s="21" t="s">
        <v>128</v>
      </c>
      <c r="C13" s="17">
        <v>12</v>
      </c>
      <c r="D13" s="20" t="s">
        <v>15</v>
      </c>
      <c r="E13" s="20">
        <v>1997</v>
      </c>
      <c r="F13" s="20">
        <v>355</v>
      </c>
      <c r="G13" s="59">
        <f t="shared" si="5"/>
        <v>2352</v>
      </c>
      <c r="H13" s="29">
        <f t="shared" si="0"/>
        <v>2587.2000000000003</v>
      </c>
      <c r="I13" s="34">
        <v>10100</v>
      </c>
      <c r="J13" s="49">
        <f t="shared" si="1"/>
        <v>23755200</v>
      </c>
      <c r="K13" s="49">
        <f t="shared" si="2"/>
        <v>22567440</v>
      </c>
      <c r="L13" s="49">
        <f t="shared" si="3"/>
        <v>19004160</v>
      </c>
      <c r="M13" s="35">
        <f t="shared" si="4"/>
        <v>49500</v>
      </c>
    </row>
    <row r="14" spans="1:13">
      <c r="A14" s="16">
        <v>13</v>
      </c>
      <c r="B14" s="21" t="s">
        <v>129</v>
      </c>
      <c r="C14" s="17">
        <v>13</v>
      </c>
      <c r="D14" s="20" t="s">
        <v>15</v>
      </c>
      <c r="E14" s="20">
        <v>1997</v>
      </c>
      <c r="F14" s="20">
        <v>355</v>
      </c>
      <c r="G14" s="59">
        <f t="shared" si="5"/>
        <v>2352</v>
      </c>
      <c r="H14" s="29">
        <f t="shared" si="0"/>
        <v>2587.2000000000003</v>
      </c>
      <c r="I14" s="34">
        <v>10150</v>
      </c>
      <c r="J14" s="49">
        <f t="shared" si="1"/>
        <v>23872800</v>
      </c>
      <c r="K14" s="49">
        <f t="shared" si="2"/>
        <v>22679160</v>
      </c>
      <c r="L14" s="49">
        <f t="shared" si="3"/>
        <v>19098240</v>
      </c>
      <c r="M14" s="35">
        <f t="shared" si="4"/>
        <v>49500</v>
      </c>
    </row>
    <row r="15" spans="1:13">
      <c r="A15" s="16">
        <v>14</v>
      </c>
      <c r="B15" s="21" t="s">
        <v>130</v>
      </c>
      <c r="C15" s="17">
        <v>14</v>
      </c>
      <c r="D15" s="20" t="s">
        <v>15</v>
      </c>
      <c r="E15" s="20">
        <v>1997</v>
      </c>
      <c r="F15" s="20">
        <v>355</v>
      </c>
      <c r="G15" s="59">
        <f t="shared" si="5"/>
        <v>2352</v>
      </c>
      <c r="H15" s="29">
        <f t="shared" si="0"/>
        <v>2587.2000000000003</v>
      </c>
      <c r="I15" s="34">
        <v>10200</v>
      </c>
      <c r="J15" s="49">
        <f t="shared" si="1"/>
        <v>23990400</v>
      </c>
      <c r="K15" s="49">
        <f t="shared" si="2"/>
        <v>22790880</v>
      </c>
      <c r="L15" s="49">
        <f t="shared" si="3"/>
        <v>19192320</v>
      </c>
      <c r="M15" s="35">
        <f t="shared" si="4"/>
        <v>50000</v>
      </c>
    </row>
    <row r="16" spans="1:13">
      <c r="A16" s="16">
        <v>15</v>
      </c>
      <c r="B16" s="21" t="s">
        <v>131</v>
      </c>
      <c r="C16" s="17">
        <v>15</v>
      </c>
      <c r="D16" s="20" t="s">
        <v>15</v>
      </c>
      <c r="E16" s="20">
        <v>1997</v>
      </c>
      <c r="F16" s="20">
        <v>355</v>
      </c>
      <c r="G16" s="59">
        <f t="shared" si="5"/>
        <v>2352</v>
      </c>
      <c r="H16" s="29">
        <f t="shared" si="0"/>
        <v>2587.2000000000003</v>
      </c>
      <c r="I16" s="34">
        <v>10250</v>
      </c>
      <c r="J16" s="49">
        <f t="shared" si="1"/>
        <v>24108000</v>
      </c>
      <c r="K16" s="49">
        <f t="shared" si="2"/>
        <v>22902600</v>
      </c>
      <c r="L16" s="49">
        <f t="shared" si="3"/>
        <v>19286400</v>
      </c>
      <c r="M16" s="35">
        <f t="shared" si="4"/>
        <v>50000</v>
      </c>
    </row>
    <row r="17" spans="1:13">
      <c r="A17" s="16">
        <v>16</v>
      </c>
      <c r="B17" s="21" t="s">
        <v>132</v>
      </c>
      <c r="C17" s="17">
        <v>16</v>
      </c>
      <c r="D17" s="20" t="s">
        <v>15</v>
      </c>
      <c r="E17" s="20">
        <v>1997</v>
      </c>
      <c r="F17" s="20">
        <v>355</v>
      </c>
      <c r="G17" s="59">
        <f t="shared" si="5"/>
        <v>2352</v>
      </c>
      <c r="H17" s="29">
        <f t="shared" si="0"/>
        <v>2587.2000000000003</v>
      </c>
      <c r="I17" s="34">
        <v>10300</v>
      </c>
      <c r="J17" s="49">
        <f t="shared" si="1"/>
        <v>24225600</v>
      </c>
      <c r="K17" s="49">
        <f t="shared" si="2"/>
        <v>23014320</v>
      </c>
      <c r="L17" s="49">
        <f t="shared" si="3"/>
        <v>19380480</v>
      </c>
      <c r="M17" s="35">
        <f t="shared" si="4"/>
        <v>50500</v>
      </c>
    </row>
    <row r="18" spans="1:13">
      <c r="A18" s="16">
        <v>17</v>
      </c>
      <c r="B18" s="21" t="s">
        <v>133</v>
      </c>
      <c r="C18" s="17">
        <v>17</v>
      </c>
      <c r="D18" s="20" t="s">
        <v>15</v>
      </c>
      <c r="E18" s="20">
        <v>1997</v>
      </c>
      <c r="F18" s="20">
        <v>355</v>
      </c>
      <c r="G18" s="59">
        <f t="shared" si="5"/>
        <v>2352</v>
      </c>
      <c r="H18" s="29">
        <f t="shared" si="0"/>
        <v>2587.2000000000003</v>
      </c>
      <c r="I18" s="34">
        <v>10350</v>
      </c>
      <c r="J18" s="49">
        <f t="shared" si="1"/>
        <v>24343200</v>
      </c>
      <c r="K18" s="49">
        <f t="shared" si="2"/>
        <v>23126040</v>
      </c>
      <c r="L18" s="49">
        <f t="shared" si="3"/>
        <v>19474560</v>
      </c>
      <c r="M18" s="35">
        <f t="shared" si="4"/>
        <v>50500</v>
      </c>
    </row>
    <row r="19" spans="1:13">
      <c r="A19" s="16">
        <v>18</v>
      </c>
      <c r="B19" s="21" t="s">
        <v>134</v>
      </c>
      <c r="C19" s="17">
        <v>18</v>
      </c>
      <c r="D19" s="20" t="s">
        <v>15</v>
      </c>
      <c r="E19" s="20">
        <v>1997</v>
      </c>
      <c r="F19" s="20">
        <v>355</v>
      </c>
      <c r="G19" s="59">
        <f t="shared" si="5"/>
        <v>2352</v>
      </c>
      <c r="H19" s="29">
        <f t="shared" si="0"/>
        <v>2587.2000000000003</v>
      </c>
      <c r="I19" s="34">
        <v>10400</v>
      </c>
      <c r="J19" s="49">
        <f t="shared" si="1"/>
        <v>24460800</v>
      </c>
      <c r="K19" s="49">
        <f t="shared" si="2"/>
        <v>23237760</v>
      </c>
      <c r="L19" s="49">
        <f t="shared" si="3"/>
        <v>19568640</v>
      </c>
      <c r="M19" s="35">
        <f t="shared" si="4"/>
        <v>51000</v>
      </c>
    </row>
    <row r="20" spans="1:13">
      <c r="A20" s="16">
        <v>19</v>
      </c>
      <c r="B20" s="21" t="s">
        <v>135</v>
      </c>
      <c r="C20" s="17">
        <v>19</v>
      </c>
      <c r="D20" s="20" t="s">
        <v>15</v>
      </c>
      <c r="E20" s="20">
        <v>1997</v>
      </c>
      <c r="F20" s="20">
        <v>355</v>
      </c>
      <c r="G20" s="59">
        <f t="shared" si="5"/>
        <v>2352</v>
      </c>
      <c r="H20" s="29">
        <f t="shared" si="0"/>
        <v>2587.2000000000003</v>
      </c>
      <c r="I20" s="34">
        <v>10450</v>
      </c>
      <c r="J20" s="49">
        <f t="shared" si="1"/>
        <v>24578400</v>
      </c>
      <c r="K20" s="49">
        <f t="shared" si="2"/>
        <v>23349480</v>
      </c>
      <c r="L20" s="49">
        <f t="shared" si="3"/>
        <v>19662720</v>
      </c>
      <c r="M20" s="35">
        <f t="shared" si="4"/>
        <v>51000</v>
      </c>
    </row>
    <row r="21" spans="1:13">
      <c r="A21" s="16">
        <v>20</v>
      </c>
      <c r="B21" s="21" t="s">
        <v>136</v>
      </c>
      <c r="C21" s="17">
        <v>20</v>
      </c>
      <c r="D21" s="20" t="s">
        <v>15</v>
      </c>
      <c r="E21" s="20">
        <v>1997</v>
      </c>
      <c r="F21" s="20">
        <v>355</v>
      </c>
      <c r="G21" s="59">
        <f t="shared" si="5"/>
        <v>2352</v>
      </c>
      <c r="H21" s="29">
        <f t="shared" si="0"/>
        <v>2587.2000000000003</v>
      </c>
      <c r="I21" s="34">
        <v>10500</v>
      </c>
      <c r="J21" s="49">
        <f t="shared" si="1"/>
        <v>24696000</v>
      </c>
      <c r="K21" s="49">
        <f t="shared" si="2"/>
        <v>23461200</v>
      </c>
      <c r="L21" s="49">
        <f t="shared" si="3"/>
        <v>19756800</v>
      </c>
      <c r="M21" s="35">
        <f t="shared" si="4"/>
        <v>51500</v>
      </c>
    </row>
    <row r="22" spans="1:13">
      <c r="A22" s="16">
        <v>21</v>
      </c>
      <c r="B22" s="21" t="s">
        <v>137</v>
      </c>
      <c r="C22" s="17">
        <v>21</v>
      </c>
      <c r="D22" s="20" t="s">
        <v>15</v>
      </c>
      <c r="E22" s="20">
        <v>1997</v>
      </c>
      <c r="F22" s="20">
        <v>355</v>
      </c>
      <c r="G22" s="59">
        <f t="shared" si="5"/>
        <v>2352</v>
      </c>
      <c r="H22" s="29">
        <f t="shared" si="0"/>
        <v>2587.2000000000003</v>
      </c>
      <c r="I22" s="34">
        <v>10550</v>
      </c>
      <c r="J22" s="49">
        <f t="shared" si="1"/>
        <v>24813600</v>
      </c>
      <c r="K22" s="49">
        <f t="shared" si="2"/>
        <v>23572920</v>
      </c>
      <c r="L22" s="49">
        <f t="shared" si="3"/>
        <v>19850880</v>
      </c>
      <c r="M22" s="35">
        <f t="shared" si="4"/>
        <v>51500</v>
      </c>
    </row>
    <row r="23" spans="1:13">
      <c r="A23" s="16">
        <v>22</v>
      </c>
      <c r="B23" s="21" t="s">
        <v>138</v>
      </c>
      <c r="C23" s="17">
        <v>22</v>
      </c>
      <c r="D23" s="20" t="s">
        <v>15</v>
      </c>
      <c r="E23" s="20">
        <v>1997</v>
      </c>
      <c r="F23" s="20">
        <v>355</v>
      </c>
      <c r="G23" s="59">
        <f t="shared" si="5"/>
        <v>2352</v>
      </c>
      <c r="H23" s="29">
        <f t="shared" si="0"/>
        <v>2587.2000000000003</v>
      </c>
      <c r="I23" s="34">
        <v>10600</v>
      </c>
      <c r="J23" s="49">
        <f t="shared" si="1"/>
        <v>24931200</v>
      </c>
      <c r="K23" s="49">
        <f t="shared" si="2"/>
        <v>23684640</v>
      </c>
      <c r="L23" s="49">
        <f t="shared" si="3"/>
        <v>19944960</v>
      </c>
      <c r="M23" s="35">
        <f t="shared" si="4"/>
        <v>52000</v>
      </c>
    </row>
    <row r="24" spans="1:13">
      <c r="A24" s="16">
        <v>23</v>
      </c>
      <c r="B24" s="21" t="s">
        <v>139</v>
      </c>
      <c r="C24" s="17">
        <v>23</v>
      </c>
      <c r="D24" s="20" t="s">
        <v>15</v>
      </c>
      <c r="E24" s="20">
        <v>1997</v>
      </c>
      <c r="F24" s="20">
        <v>355</v>
      </c>
      <c r="G24" s="59">
        <f t="shared" si="5"/>
        <v>2352</v>
      </c>
      <c r="H24" s="29">
        <f t="shared" si="0"/>
        <v>2587.2000000000003</v>
      </c>
      <c r="I24" s="34">
        <v>10650</v>
      </c>
      <c r="J24" s="49">
        <f t="shared" si="1"/>
        <v>25048800</v>
      </c>
      <c r="K24" s="49">
        <f t="shared" si="2"/>
        <v>23796360</v>
      </c>
      <c r="L24" s="49">
        <f t="shared" si="3"/>
        <v>20039040</v>
      </c>
      <c r="M24" s="35">
        <f t="shared" si="4"/>
        <v>52000</v>
      </c>
    </row>
    <row r="25" spans="1:13">
      <c r="A25" s="16">
        <v>24</v>
      </c>
      <c r="B25" s="21" t="s">
        <v>140</v>
      </c>
      <c r="C25" s="17">
        <v>24</v>
      </c>
      <c r="D25" s="20" t="s">
        <v>15</v>
      </c>
      <c r="E25" s="20">
        <v>1997</v>
      </c>
      <c r="F25" s="20">
        <v>355</v>
      </c>
      <c r="G25" s="59">
        <f t="shared" si="5"/>
        <v>2352</v>
      </c>
      <c r="H25" s="29">
        <f t="shared" si="0"/>
        <v>2587.2000000000003</v>
      </c>
      <c r="I25" s="34">
        <v>10700</v>
      </c>
      <c r="J25" s="49">
        <f t="shared" si="1"/>
        <v>25166400</v>
      </c>
      <c r="K25" s="49">
        <f t="shared" si="2"/>
        <v>23908080</v>
      </c>
      <c r="L25" s="49">
        <f t="shared" si="3"/>
        <v>20133120</v>
      </c>
      <c r="M25" s="35">
        <f t="shared" si="4"/>
        <v>52500</v>
      </c>
    </row>
    <row r="26" spans="1:13">
      <c r="A26" s="16">
        <v>25</v>
      </c>
      <c r="B26" s="21" t="s">
        <v>141</v>
      </c>
      <c r="C26" s="17">
        <v>25</v>
      </c>
      <c r="D26" s="20" t="s">
        <v>15</v>
      </c>
      <c r="E26" s="20">
        <v>1997</v>
      </c>
      <c r="F26" s="20">
        <v>355</v>
      </c>
      <c r="G26" s="59">
        <f t="shared" si="5"/>
        <v>2352</v>
      </c>
      <c r="H26" s="29">
        <f t="shared" si="0"/>
        <v>2587.2000000000003</v>
      </c>
      <c r="I26" s="34">
        <v>10750</v>
      </c>
      <c r="J26" s="49">
        <f t="shared" si="1"/>
        <v>25284000</v>
      </c>
      <c r="K26" s="49">
        <f t="shared" si="2"/>
        <v>24019800</v>
      </c>
      <c r="L26" s="49">
        <f t="shared" si="3"/>
        <v>20227200</v>
      </c>
      <c r="M26" s="35">
        <f t="shared" si="4"/>
        <v>52500</v>
      </c>
    </row>
    <row r="27" spans="1:13">
      <c r="A27" s="16">
        <v>26</v>
      </c>
      <c r="B27" s="21" t="s">
        <v>142</v>
      </c>
      <c r="C27" s="17">
        <v>26</v>
      </c>
      <c r="D27" s="20" t="s">
        <v>15</v>
      </c>
      <c r="E27" s="20">
        <v>1997</v>
      </c>
      <c r="F27" s="20">
        <v>355</v>
      </c>
      <c r="G27" s="59">
        <f>E27+F27</f>
        <v>2352</v>
      </c>
      <c r="H27" s="29">
        <f t="shared" si="0"/>
        <v>2587.2000000000003</v>
      </c>
      <c r="I27" s="34">
        <v>10800</v>
      </c>
      <c r="J27" s="49">
        <f t="shared" si="1"/>
        <v>25401600</v>
      </c>
      <c r="K27" s="49">
        <f t="shared" si="2"/>
        <v>24131520</v>
      </c>
      <c r="L27" s="49">
        <f t="shared" si="3"/>
        <v>20321280</v>
      </c>
      <c r="M27" s="35">
        <f t="shared" si="4"/>
        <v>53000</v>
      </c>
    </row>
    <row r="28" spans="1:13">
      <c r="A28" s="16">
        <v>27</v>
      </c>
      <c r="B28" s="21" t="s">
        <v>143</v>
      </c>
      <c r="C28" s="17">
        <v>27</v>
      </c>
      <c r="D28" s="20" t="s">
        <v>15</v>
      </c>
      <c r="E28" s="20">
        <v>1997</v>
      </c>
      <c r="F28" s="20">
        <v>355</v>
      </c>
      <c r="G28" s="59">
        <f t="shared" si="5"/>
        <v>2352</v>
      </c>
      <c r="H28" s="29">
        <f t="shared" si="0"/>
        <v>2587.2000000000003</v>
      </c>
      <c r="I28" s="34">
        <v>10850</v>
      </c>
      <c r="J28" s="49">
        <f t="shared" si="1"/>
        <v>25519200</v>
      </c>
      <c r="K28" s="49">
        <f t="shared" si="2"/>
        <v>24243240</v>
      </c>
      <c r="L28" s="49">
        <f t="shared" si="3"/>
        <v>20415360</v>
      </c>
      <c r="M28" s="35">
        <f t="shared" si="4"/>
        <v>53000</v>
      </c>
    </row>
    <row r="29" spans="1:13">
      <c r="A29" s="16">
        <v>28</v>
      </c>
      <c r="B29" s="21" t="s">
        <v>144</v>
      </c>
      <c r="C29" s="17">
        <v>28</v>
      </c>
      <c r="D29" s="20" t="s">
        <v>15</v>
      </c>
      <c r="E29" s="20">
        <v>1997</v>
      </c>
      <c r="F29" s="20">
        <v>355</v>
      </c>
      <c r="G29" s="59">
        <f t="shared" si="5"/>
        <v>2352</v>
      </c>
      <c r="H29" s="29">
        <f>G29*1.1</f>
        <v>2587.2000000000003</v>
      </c>
      <c r="I29" s="34">
        <v>10900</v>
      </c>
      <c r="J29" s="49">
        <f t="shared" si="1"/>
        <v>25636800</v>
      </c>
      <c r="K29" s="49">
        <f>J29*0.95</f>
        <v>24354960</v>
      </c>
      <c r="L29" s="49">
        <f>J29*0.8</f>
        <v>20509440</v>
      </c>
      <c r="M29" s="35">
        <f>MROUND((J29*0.025/12),500)</f>
        <v>53500</v>
      </c>
    </row>
    <row r="30" spans="1:13">
      <c r="A30" s="57">
        <v>29</v>
      </c>
      <c r="B30" s="21" t="s">
        <v>145</v>
      </c>
      <c r="C30" s="17">
        <v>29</v>
      </c>
      <c r="D30" s="20" t="s">
        <v>15</v>
      </c>
      <c r="E30" s="20">
        <v>1997</v>
      </c>
      <c r="F30" s="20">
        <v>355</v>
      </c>
      <c r="G30" s="59">
        <f t="shared" si="5"/>
        <v>2352</v>
      </c>
      <c r="H30" s="29">
        <f t="shared" ref="H30:H35" si="6">G30*1.1</f>
        <v>2587.2000000000003</v>
      </c>
      <c r="I30" s="34">
        <v>10950</v>
      </c>
      <c r="J30" s="49">
        <f t="shared" si="1"/>
        <v>25754400</v>
      </c>
      <c r="K30" s="49">
        <f t="shared" ref="K30:K35" si="7">J30*0.95</f>
        <v>24466680</v>
      </c>
      <c r="L30" s="49">
        <f t="shared" ref="L30:L35" si="8">J30*0.8</f>
        <v>20603520</v>
      </c>
      <c r="M30" s="35">
        <f t="shared" ref="M30:M35" si="9">MROUND((J30*0.025/12),500)</f>
        <v>53500</v>
      </c>
    </row>
    <row r="31" spans="1:13">
      <c r="A31" s="57">
        <v>30</v>
      </c>
      <c r="B31" s="21" t="s">
        <v>146</v>
      </c>
      <c r="C31" s="17">
        <v>30</v>
      </c>
      <c r="D31" s="20" t="s">
        <v>15</v>
      </c>
      <c r="E31" s="20">
        <v>1997</v>
      </c>
      <c r="F31" s="20">
        <v>355</v>
      </c>
      <c r="G31" s="59">
        <f t="shared" si="5"/>
        <v>2352</v>
      </c>
      <c r="H31" s="29">
        <f t="shared" si="6"/>
        <v>2587.2000000000003</v>
      </c>
      <c r="I31" s="34">
        <v>11000</v>
      </c>
      <c r="J31" s="49">
        <f t="shared" si="1"/>
        <v>25872000</v>
      </c>
      <c r="K31" s="49">
        <f t="shared" si="7"/>
        <v>24578400</v>
      </c>
      <c r="L31" s="49">
        <f t="shared" si="8"/>
        <v>20697600</v>
      </c>
      <c r="M31" s="35">
        <f t="shared" si="9"/>
        <v>54000</v>
      </c>
    </row>
    <row r="32" spans="1:13">
      <c r="A32" s="57">
        <v>31</v>
      </c>
      <c r="B32" s="21" t="s">
        <v>147</v>
      </c>
      <c r="C32" s="17">
        <v>31</v>
      </c>
      <c r="D32" s="20" t="s">
        <v>15</v>
      </c>
      <c r="E32" s="20">
        <v>1997</v>
      </c>
      <c r="F32" s="20">
        <v>355</v>
      </c>
      <c r="G32" s="59">
        <f t="shared" si="5"/>
        <v>2352</v>
      </c>
      <c r="H32" s="29">
        <f t="shared" si="6"/>
        <v>2587.2000000000003</v>
      </c>
      <c r="I32" s="34">
        <v>11050</v>
      </c>
      <c r="J32" s="49">
        <f t="shared" si="1"/>
        <v>25989600</v>
      </c>
      <c r="K32" s="49">
        <f t="shared" si="7"/>
        <v>24690120</v>
      </c>
      <c r="L32" s="49">
        <f t="shared" si="8"/>
        <v>20791680</v>
      </c>
      <c r="M32" s="35">
        <f t="shared" si="9"/>
        <v>54000</v>
      </c>
    </row>
    <row r="33" spans="1:13">
      <c r="A33" s="57">
        <v>32</v>
      </c>
      <c r="B33" s="21" t="s">
        <v>148</v>
      </c>
      <c r="C33" s="17">
        <v>32</v>
      </c>
      <c r="D33" s="20" t="s">
        <v>15</v>
      </c>
      <c r="E33" s="20">
        <v>1997</v>
      </c>
      <c r="F33" s="20">
        <v>355</v>
      </c>
      <c r="G33" s="59">
        <f t="shared" si="5"/>
        <v>2352</v>
      </c>
      <c r="H33" s="29">
        <f t="shared" si="6"/>
        <v>2587.2000000000003</v>
      </c>
      <c r="I33" s="34">
        <v>11100</v>
      </c>
      <c r="J33" s="49">
        <f t="shared" si="1"/>
        <v>26107200</v>
      </c>
      <c r="K33" s="49">
        <f t="shared" si="7"/>
        <v>24801840</v>
      </c>
      <c r="L33" s="49">
        <f t="shared" si="8"/>
        <v>20885760</v>
      </c>
      <c r="M33" s="35">
        <f t="shared" si="9"/>
        <v>54500</v>
      </c>
    </row>
    <row r="34" spans="1:13">
      <c r="A34" s="57">
        <v>33</v>
      </c>
      <c r="B34" s="21" t="s">
        <v>149</v>
      </c>
      <c r="C34" s="17">
        <v>33</v>
      </c>
      <c r="D34" s="20" t="s">
        <v>15</v>
      </c>
      <c r="E34" s="20">
        <v>1997</v>
      </c>
      <c r="F34" s="20">
        <v>355</v>
      </c>
      <c r="G34" s="59">
        <f t="shared" si="5"/>
        <v>2352</v>
      </c>
      <c r="H34" s="29">
        <f t="shared" si="6"/>
        <v>2587.2000000000003</v>
      </c>
      <c r="I34" s="34">
        <v>11150</v>
      </c>
      <c r="J34" s="49">
        <f t="shared" si="1"/>
        <v>26224800</v>
      </c>
      <c r="K34" s="49">
        <f t="shared" si="7"/>
        <v>24913560</v>
      </c>
      <c r="L34" s="49">
        <f t="shared" si="8"/>
        <v>20979840</v>
      </c>
      <c r="M34" s="35">
        <f t="shared" si="9"/>
        <v>54500</v>
      </c>
    </row>
    <row r="35" spans="1:13">
      <c r="A35" s="57">
        <v>34</v>
      </c>
      <c r="B35" s="21" t="s">
        <v>150</v>
      </c>
      <c r="C35" s="17">
        <v>34</v>
      </c>
      <c r="D35" s="20" t="s">
        <v>15</v>
      </c>
      <c r="E35" s="20">
        <v>1997</v>
      </c>
      <c r="F35" s="20">
        <v>355</v>
      </c>
      <c r="G35" s="59">
        <f t="shared" si="5"/>
        <v>2352</v>
      </c>
      <c r="H35" s="29">
        <f t="shared" si="6"/>
        <v>2587.2000000000003</v>
      </c>
      <c r="I35" s="34">
        <v>11200</v>
      </c>
      <c r="J35" s="49">
        <f t="shared" si="1"/>
        <v>26342400</v>
      </c>
      <c r="K35" s="49">
        <f t="shared" si="7"/>
        <v>25025280</v>
      </c>
      <c r="L35" s="49">
        <f t="shared" si="8"/>
        <v>21073920</v>
      </c>
      <c r="M35" s="35">
        <f t="shared" si="9"/>
        <v>55000</v>
      </c>
    </row>
    <row r="36" spans="1:13" ht="16.5">
      <c r="A36" s="69" t="s">
        <v>2</v>
      </c>
      <c r="B36" s="70"/>
      <c r="C36" s="70"/>
      <c r="D36" s="71"/>
      <c r="E36" s="30">
        <f>SUM(E2:E35)</f>
        <v>67898</v>
      </c>
      <c r="F36" s="30">
        <f>SUM(F2:F35)</f>
        <v>12070</v>
      </c>
      <c r="G36" s="30">
        <f>SUM(G2:G35)</f>
        <v>79968</v>
      </c>
      <c r="H36" s="30">
        <f>SUM(H2:H35)</f>
        <v>87964.799999999945</v>
      </c>
      <c r="I36" s="31"/>
      <c r="J36" s="50">
        <f>SUM(J2:J35)</f>
        <v>830373600</v>
      </c>
      <c r="K36" s="50">
        <f>SUM(K2:K35)</f>
        <v>788854920</v>
      </c>
      <c r="L36" s="50">
        <f>SUM(L2:L35)</f>
        <v>664298880</v>
      </c>
      <c r="M36" s="18"/>
    </row>
    <row r="37" spans="1:13">
      <c r="G37" s="56"/>
      <c r="H37" s="42"/>
      <c r="J37" s="51"/>
    </row>
    <row r="41" spans="1:13">
      <c r="H41" s="23"/>
      <c r="I41" s="72"/>
      <c r="J41" s="73"/>
      <c r="K41" s="24"/>
    </row>
    <row r="42" spans="1:13">
      <c r="H42" s="23"/>
      <c r="I42" s="37"/>
      <c r="J42" s="24"/>
      <c r="K42" s="24"/>
    </row>
    <row r="43" spans="1:13">
      <c r="E43" s="62"/>
      <c r="K43" s="24"/>
    </row>
    <row r="44" spans="1:13">
      <c r="E44" s="62"/>
      <c r="K44" s="24"/>
    </row>
    <row r="45" spans="1:13">
      <c r="E45" s="62"/>
      <c r="K45" s="24"/>
    </row>
    <row r="46" spans="1:13">
      <c r="E46" s="62"/>
      <c r="F46" s="62"/>
      <c r="G46" s="61"/>
      <c r="H46" s="62"/>
      <c r="I46" s="61"/>
      <c r="J46" s="47"/>
      <c r="K46" s="24"/>
    </row>
    <row r="47" spans="1:13">
      <c r="E47" s="43"/>
      <c r="F47" s="43"/>
      <c r="G47" s="43"/>
      <c r="H47" s="43"/>
      <c r="I47" s="44"/>
      <c r="J47" s="43"/>
      <c r="K47" s="44"/>
      <c r="L47" s="43"/>
    </row>
    <row r="48" spans="1:13">
      <c r="E48" s="62"/>
      <c r="F48" s="61"/>
      <c r="G48" s="62"/>
      <c r="H48" s="61"/>
      <c r="I48" s="45"/>
      <c r="J48" s="46"/>
      <c r="K48" s="46"/>
      <c r="L48" s="46"/>
    </row>
    <row r="49" spans="5:12">
      <c r="E49" s="62"/>
      <c r="F49" s="61"/>
      <c r="G49" s="62"/>
      <c r="H49" s="61"/>
      <c r="I49" s="45"/>
      <c r="J49" s="46"/>
      <c r="K49" s="46"/>
      <c r="L49" s="46"/>
    </row>
    <row r="50" spans="5:12">
      <c r="E50" s="62"/>
      <c r="F50" s="61"/>
      <c r="G50" s="62"/>
      <c r="H50" s="61"/>
      <c r="I50" s="45"/>
      <c r="J50" s="46"/>
      <c r="K50" s="46"/>
      <c r="L50" s="46"/>
    </row>
    <row r="51" spans="5:12">
      <c r="E51" s="62"/>
      <c r="F51" s="61"/>
      <c r="G51" s="62"/>
      <c r="H51" s="61"/>
      <c r="I51" s="45"/>
      <c r="J51" s="46"/>
      <c r="K51" s="46"/>
      <c r="L51" s="46"/>
    </row>
    <row r="52" spans="5:12">
      <c r="I52" s="45"/>
    </row>
    <row r="54" spans="5:12">
      <c r="E54" s="62"/>
      <c r="F54" s="62"/>
      <c r="G54" s="62"/>
    </row>
    <row r="55" spans="5:12">
      <c r="E55" s="62"/>
      <c r="F55" s="45"/>
      <c r="G55" s="62"/>
    </row>
    <row r="56" spans="5:12">
      <c r="E56" s="62"/>
      <c r="F56" s="62"/>
      <c r="G56" s="62"/>
    </row>
    <row r="57" spans="5:12">
      <c r="E57" s="62"/>
      <c r="F57" s="62"/>
      <c r="G57" s="32"/>
      <c r="H57" s="63"/>
      <c r="I57" s="63"/>
    </row>
    <row r="58" spans="5:12">
      <c r="E58" s="43"/>
      <c r="F58" s="44"/>
    </row>
    <row r="62" spans="5:12">
      <c r="E62" s="45"/>
    </row>
    <row r="63" spans="5:12">
      <c r="E63" s="62"/>
    </row>
    <row r="64" spans="5:12">
      <c r="E64" s="62"/>
    </row>
  </sheetData>
  <mergeCells count="2">
    <mergeCell ref="A36:D36"/>
    <mergeCell ref="I41:J4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5" sqref="D5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>
      <selection activeCell="I39" sqref="I39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17.85546875" style="23" customWidth="1"/>
    <col min="7" max="7" width="11.85546875" style="23" customWidth="1"/>
    <col min="8" max="8" width="11.7109375" style="24" customWidth="1"/>
    <col min="9" max="9" width="16.140625" style="24" customWidth="1"/>
    <col min="10" max="10" width="17.85546875" style="52" customWidth="1"/>
    <col min="11" max="11" width="17.140625" style="52" customWidth="1"/>
    <col min="12" max="12" width="16.42578125" style="52" customWidth="1"/>
    <col min="13" max="13" width="18.7109375" style="45" customWidth="1"/>
  </cols>
  <sheetData>
    <row r="1" spans="1:13" ht="45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8" t="s">
        <v>7</v>
      </c>
      <c r="K1" s="48" t="s">
        <v>8</v>
      </c>
      <c r="L1" s="48" t="s">
        <v>9</v>
      </c>
      <c r="M1" s="28" t="s">
        <v>10</v>
      </c>
    </row>
    <row r="2" spans="1:13">
      <c r="A2" s="16">
        <v>1</v>
      </c>
      <c r="B2" s="21" t="s">
        <v>151</v>
      </c>
      <c r="C2" s="17">
        <v>1</v>
      </c>
      <c r="D2" s="20" t="s">
        <v>15</v>
      </c>
      <c r="E2" s="20">
        <v>1808</v>
      </c>
      <c r="F2" s="20">
        <v>367</v>
      </c>
      <c r="G2" s="59">
        <f>E2+F2</f>
        <v>2175</v>
      </c>
      <c r="H2" s="29">
        <f t="shared" ref="H2:H28" si="0">G2*1.1</f>
        <v>2392.5</v>
      </c>
      <c r="I2" s="34">
        <v>9700</v>
      </c>
      <c r="J2" s="49">
        <f t="shared" ref="J2:J35" si="1">I2*G2</f>
        <v>21097500</v>
      </c>
      <c r="K2" s="49">
        <f t="shared" ref="K2:K28" si="2">J2*0.95</f>
        <v>20042625</v>
      </c>
      <c r="L2" s="49">
        <f t="shared" ref="L2:L28" si="3">J2*0.8</f>
        <v>16878000</v>
      </c>
      <c r="M2" s="35">
        <f t="shared" ref="M2:M28" si="4">MROUND((J2*0.025/12),500)</f>
        <v>44000</v>
      </c>
    </row>
    <row r="3" spans="1:13">
      <c r="A3" s="16">
        <v>2</v>
      </c>
      <c r="B3" s="21" t="s">
        <v>152</v>
      </c>
      <c r="C3" s="17">
        <v>2</v>
      </c>
      <c r="D3" s="20" t="s">
        <v>15</v>
      </c>
      <c r="E3" s="20">
        <v>1808</v>
      </c>
      <c r="F3" s="20">
        <v>367</v>
      </c>
      <c r="G3" s="59">
        <f>E3+F3</f>
        <v>2175</v>
      </c>
      <c r="H3" s="29">
        <f t="shared" si="0"/>
        <v>2392.5</v>
      </c>
      <c r="I3" s="34">
        <v>9700</v>
      </c>
      <c r="J3" s="49">
        <f t="shared" si="1"/>
        <v>21097500</v>
      </c>
      <c r="K3" s="49">
        <f t="shared" si="2"/>
        <v>20042625</v>
      </c>
      <c r="L3" s="49">
        <f t="shared" si="3"/>
        <v>16878000</v>
      </c>
      <c r="M3" s="35">
        <f t="shared" si="4"/>
        <v>44000</v>
      </c>
    </row>
    <row r="4" spans="1:13">
      <c r="A4" s="16">
        <v>3</v>
      </c>
      <c r="B4" s="21" t="s">
        <v>153</v>
      </c>
      <c r="C4" s="17">
        <v>3</v>
      </c>
      <c r="D4" s="20" t="s">
        <v>15</v>
      </c>
      <c r="E4" s="20">
        <v>1808</v>
      </c>
      <c r="F4" s="20">
        <v>367</v>
      </c>
      <c r="G4" s="59">
        <f>E4+F4</f>
        <v>2175</v>
      </c>
      <c r="H4" s="29">
        <f t="shared" si="0"/>
        <v>2392.5</v>
      </c>
      <c r="I4" s="34">
        <v>9700</v>
      </c>
      <c r="J4" s="49">
        <f t="shared" si="1"/>
        <v>21097500</v>
      </c>
      <c r="K4" s="49">
        <f t="shared" si="2"/>
        <v>20042625</v>
      </c>
      <c r="L4" s="49">
        <f t="shared" si="3"/>
        <v>16878000</v>
      </c>
      <c r="M4" s="35">
        <f t="shared" si="4"/>
        <v>44000</v>
      </c>
    </row>
    <row r="5" spans="1:13">
      <c r="A5" s="16">
        <v>4</v>
      </c>
      <c r="B5" s="21" t="s">
        <v>154</v>
      </c>
      <c r="C5" s="17">
        <v>4</v>
      </c>
      <c r="D5" s="20" t="s">
        <v>15</v>
      </c>
      <c r="E5" s="20">
        <v>1808</v>
      </c>
      <c r="F5" s="20">
        <v>367</v>
      </c>
      <c r="G5" s="59">
        <f>E5+F5</f>
        <v>2175</v>
      </c>
      <c r="H5" s="29">
        <f t="shared" si="0"/>
        <v>2392.5</v>
      </c>
      <c r="I5" s="34">
        <v>9700</v>
      </c>
      <c r="J5" s="49">
        <f t="shared" si="1"/>
        <v>21097500</v>
      </c>
      <c r="K5" s="49">
        <f t="shared" si="2"/>
        <v>20042625</v>
      </c>
      <c r="L5" s="49">
        <f t="shared" si="3"/>
        <v>16878000</v>
      </c>
      <c r="M5" s="35">
        <f t="shared" si="4"/>
        <v>44000</v>
      </c>
    </row>
    <row r="6" spans="1:13">
      <c r="A6" s="16">
        <v>5</v>
      </c>
      <c r="B6" s="21" t="s">
        <v>155</v>
      </c>
      <c r="C6" s="17">
        <v>5</v>
      </c>
      <c r="D6" s="20" t="s">
        <v>15</v>
      </c>
      <c r="E6" s="20">
        <v>1808</v>
      </c>
      <c r="F6" s="20">
        <v>367</v>
      </c>
      <c r="G6" s="59">
        <f t="shared" ref="G6:G35" si="5">E6+F6</f>
        <v>2175</v>
      </c>
      <c r="H6" s="29">
        <f t="shared" si="0"/>
        <v>2392.5</v>
      </c>
      <c r="I6" s="34">
        <v>9750</v>
      </c>
      <c r="J6" s="49">
        <f t="shared" si="1"/>
        <v>21206250</v>
      </c>
      <c r="K6" s="49">
        <f t="shared" si="2"/>
        <v>20145937.5</v>
      </c>
      <c r="L6" s="49">
        <f t="shared" si="3"/>
        <v>16965000</v>
      </c>
      <c r="M6" s="35">
        <f t="shared" si="4"/>
        <v>44000</v>
      </c>
    </row>
    <row r="7" spans="1:13">
      <c r="A7" s="16">
        <v>6</v>
      </c>
      <c r="B7" s="21" t="s">
        <v>156</v>
      </c>
      <c r="C7" s="17">
        <v>6</v>
      </c>
      <c r="D7" s="20" t="s">
        <v>15</v>
      </c>
      <c r="E7" s="20">
        <v>1808</v>
      </c>
      <c r="F7" s="20">
        <v>367</v>
      </c>
      <c r="G7" s="59">
        <f t="shared" si="5"/>
        <v>2175</v>
      </c>
      <c r="H7" s="29">
        <f t="shared" si="0"/>
        <v>2392.5</v>
      </c>
      <c r="I7" s="34">
        <v>9800</v>
      </c>
      <c r="J7" s="49">
        <f t="shared" si="1"/>
        <v>21315000</v>
      </c>
      <c r="K7" s="49">
        <f t="shared" si="2"/>
        <v>20249250</v>
      </c>
      <c r="L7" s="49">
        <f t="shared" si="3"/>
        <v>17052000</v>
      </c>
      <c r="M7" s="35">
        <f t="shared" si="4"/>
        <v>44500</v>
      </c>
    </row>
    <row r="8" spans="1:13">
      <c r="A8" s="16">
        <v>7</v>
      </c>
      <c r="B8" s="21" t="s">
        <v>157</v>
      </c>
      <c r="C8" s="17">
        <v>7</v>
      </c>
      <c r="D8" s="20" t="s">
        <v>15</v>
      </c>
      <c r="E8" s="20">
        <v>1808</v>
      </c>
      <c r="F8" s="20">
        <v>367</v>
      </c>
      <c r="G8" s="59">
        <f t="shared" si="5"/>
        <v>2175</v>
      </c>
      <c r="H8" s="29">
        <f t="shared" si="0"/>
        <v>2392.5</v>
      </c>
      <c r="I8" s="34">
        <v>9850</v>
      </c>
      <c r="J8" s="49">
        <f t="shared" si="1"/>
        <v>21423750</v>
      </c>
      <c r="K8" s="49">
        <f t="shared" si="2"/>
        <v>20352562.5</v>
      </c>
      <c r="L8" s="49">
        <f t="shared" si="3"/>
        <v>17139000</v>
      </c>
      <c r="M8" s="35">
        <f t="shared" si="4"/>
        <v>44500</v>
      </c>
    </row>
    <row r="9" spans="1:13">
      <c r="A9" s="16">
        <v>8</v>
      </c>
      <c r="B9" s="21" t="s">
        <v>158</v>
      </c>
      <c r="C9" s="17">
        <v>8</v>
      </c>
      <c r="D9" s="20" t="s">
        <v>15</v>
      </c>
      <c r="E9" s="20">
        <v>1808</v>
      </c>
      <c r="F9" s="20">
        <v>367</v>
      </c>
      <c r="G9" s="59">
        <f t="shared" si="5"/>
        <v>2175</v>
      </c>
      <c r="H9" s="29">
        <f t="shared" si="0"/>
        <v>2392.5</v>
      </c>
      <c r="I9" s="34">
        <v>9900</v>
      </c>
      <c r="J9" s="49">
        <f t="shared" si="1"/>
        <v>21532500</v>
      </c>
      <c r="K9" s="49">
        <f t="shared" si="2"/>
        <v>20455875</v>
      </c>
      <c r="L9" s="49">
        <f t="shared" si="3"/>
        <v>17226000</v>
      </c>
      <c r="M9" s="35">
        <f t="shared" si="4"/>
        <v>45000</v>
      </c>
    </row>
    <row r="10" spans="1:13">
      <c r="A10" s="16">
        <v>9</v>
      </c>
      <c r="B10" s="21" t="s">
        <v>159</v>
      </c>
      <c r="C10" s="17">
        <v>9</v>
      </c>
      <c r="D10" s="20" t="s">
        <v>15</v>
      </c>
      <c r="E10" s="20">
        <v>1808</v>
      </c>
      <c r="F10" s="20">
        <v>367</v>
      </c>
      <c r="G10" s="59">
        <f t="shared" si="5"/>
        <v>2175</v>
      </c>
      <c r="H10" s="29">
        <f t="shared" si="0"/>
        <v>2392.5</v>
      </c>
      <c r="I10" s="34">
        <v>9950</v>
      </c>
      <c r="J10" s="49">
        <f t="shared" si="1"/>
        <v>21641250</v>
      </c>
      <c r="K10" s="49">
        <f t="shared" si="2"/>
        <v>20559187.5</v>
      </c>
      <c r="L10" s="49">
        <f t="shared" si="3"/>
        <v>17313000</v>
      </c>
      <c r="M10" s="35">
        <f t="shared" si="4"/>
        <v>45000</v>
      </c>
    </row>
    <row r="11" spans="1:13">
      <c r="A11" s="16">
        <v>10</v>
      </c>
      <c r="B11" s="21" t="s">
        <v>160</v>
      </c>
      <c r="C11" s="17">
        <v>10</v>
      </c>
      <c r="D11" s="20" t="s">
        <v>15</v>
      </c>
      <c r="E11" s="20">
        <v>1808</v>
      </c>
      <c r="F11" s="20">
        <v>367</v>
      </c>
      <c r="G11" s="59">
        <f t="shared" si="5"/>
        <v>2175</v>
      </c>
      <c r="H11" s="29">
        <f t="shared" si="0"/>
        <v>2392.5</v>
      </c>
      <c r="I11" s="34">
        <v>10000</v>
      </c>
      <c r="J11" s="49">
        <f t="shared" si="1"/>
        <v>21750000</v>
      </c>
      <c r="K11" s="49">
        <f t="shared" si="2"/>
        <v>20662500</v>
      </c>
      <c r="L11" s="49">
        <f t="shared" si="3"/>
        <v>17400000</v>
      </c>
      <c r="M11" s="35">
        <f t="shared" si="4"/>
        <v>45500</v>
      </c>
    </row>
    <row r="12" spans="1:13">
      <c r="A12" s="16">
        <v>11</v>
      </c>
      <c r="B12" s="21" t="s">
        <v>161</v>
      </c>
      <c r="C12" s="17">
        <v>11</v>
      </c>
      <c r="D12" s="20" t="s">
        <v>15</v>
      </c>
      <c r="E12" s="20">
        <v>1808</v>
      </c>
      <c r="F12" s="20">
        <v>367</v>
      </c>
      <c r="G12" s="59">
        <f t="shared" si="5"/>
        <v>2175</v>
      </c>
      <c r="H12" s="29">
        <f t="shared" si="0"/>
        <v>2392.5</v>
      </c>
      <c r="I12" s="34">
        <v>10050</v>
      </c>
      <c r="J12" s="49">
        <f t="shared" si="1"/>
        <v>21858750</v>
      </c>
      <c r="K12" s="49">
        <f t="shared" si="2"/>
        <v>20765812.5</v>
      </c>
      <c r="L12" s="49">
        <f t="shared" si="3"/>
        <v>17487000</v>
      </c>
      <c r="M12" s="35">
        <f t="shared" si="4"/>
        <v>45500</v>
      </c>
    </row>
    <row r="13" spans="1:13">
      <c r="A13" s="16">
        <v>12</v>
      </c>
      <c r="B13" s="21" t="s">
        <v>162</v>
      </c>
      <c r="C13" s="17">
        <v>12</v>
      </c>
      <c r="D13" s="20" t="s">
        <v>15</v>
      </c>
      <c r="E13" s="20">
        <v>1808</v>
      </c>
      <c r="F13" s="20">
        <v>367</v>
      </c>
      <c r="G13" s="59">
        <f t="shared" si="5"/>
        <v>2175</v>
      </c>
      <c r="H13" s="29">
        <f t="shared" si="0"/>
        <v>2392.5</v>
      </c>
      <c r="I13" s="34">
        <v>10100</v>
      </c>
      <c r="J13" s="49">
        <f t="shared" si="1"/>
        <v>21967500</v>
      </c>
      <c r="K13" s="49">
        <f t="shared" si="2"/>
        <v>20869125</v>
      </c>
      <c r="L13" s="49">
        <f t="shared" si="3"/>
        <v>17574000</v>
      </c>
      <c r="M13" s="35">
        <f t="shared" si="4"/>
        <v>46000</v>
      </c>
    </row>
    <row r="14" spans="1:13">
      <c r="A14" s="16">
        <v>13</v>
      </c>
      <c r="B14" s="21" t="s">
        <v>163</v>
      </c>
      <c r="C14" s="17">
        <v>13</v>
      </c>
      <c r="D14" s="20" t="s">
        <v>15</v>
      </c>
      <c r="E14" s="20">
        <v>1808</v>
      </c>
      <c r="F14" s="20">
        <v>367</v>
      </c>
      <c r="G14" s="59">
        <f t="shared" si="5"/>
        <v>2175</v>
      </c>
      <c r="H14" s="29">
        <f t="shared" si="0"/>
        <v>2392.5</v>
      </c>
      <c r="I14" s="34">
        <v>10150</v>
      </c>
      <c r="J14" s="49">
        <f t="shared" si="1"/>
        <v>22076250</v>
      </c>
      <c r="K14" s="49">
        <f t="shared" si="2"/>
        <v>20972437.5</v>
      </c>
      <c r="L14" s="49">
        <f t="shared" si="3"/>
        <v>17661000</v>
      </c>
      <c r="M14" s="35">
        <f t="shared" si="4"/>
        <v>46000</v>
      </c>
    </row>
    <row r="15" spans="1:13">
      <c r="A15" s="16">
        <v>14</v>
      </c>
      <c r="B15" s="21" t="s">
        <v>164</v>
      </c>
      <c r="C15" s="17">
        <v>14</v>
      </c>
      <c r="D15" s="20" t="s">
        <v>15</v>
      </c>
      <c r="E15" s="20">
        <v>1808</v>
      </c>
      <c r="F15" s="20">
        <v>367</v>
      </c>
      <c r="G15" s="59">
        <f t="shared" si="5"/>
        <v>2175</v>
      </c>
      <c r="H15" s="29">
        <f t="shared" si="0"/>
        <v>2392.5</v>
      </c>
      <c r="I15" s="34">
        <v>10200</v>
      </c>
      <c r="J15" s="49">
        <f t="shared" si="1"/>
        <v>22185000</v>
      </c>
      <c r="K15" s="49">
        <f t="shared" si="2"/>
        <v>21075750</v>
      </c>
      <c r="L15" s="49">
        <f t="shared" si="3"/>
        <v>17748000</v>
      </c>
      <c r="M15" s="35">
        <f t="shared" si="4"/>
        <v>46000</v>
      </c>
    </row>
    <row r="16" spans="1:13">
      <c r="A16" s="16">
        <v>15</v>
      </c>
      <c r="B16" s="21" t="s">
        <v>165</v>
      </c>
      <c r="C16" s="17">
        <v>15</v>
      </c>
      <c r="D16" s="20" t="s">
        <v>15</v>
      </c>
      <c r="E16" s="20">
        <v>1808</v>
      </c>
      <c r="F16" s="20">
        <v>367</v>
      </c>
      <c r="G16" s="59">
        <f t="shared" si="5"/>
        <v>2175</v>
      </c>
      <c r="H16" s="29">
        <f t="shared" si="0"/>
        <v>2392.5</v>
      </c>
      <c r="I16" s="34">
        <v>10250</v>
      </c>
      <c r="J16" s="49">
        <f t="shared" si="1"/>
        <v>22293750</v>
      </c>
      <c r="K16" s="49">
        <f t="shared" si="2"/>
        <v>21179062.5</v>
      </c>
      <c r="L16" s="49">
        <f t="shared" si="3"/>
        <v>17835000</v>
      </c>
      <c r="M16" s="35">
        <f t="shared" si="4"/>
        <v>46500</v>
      </c>
    </row>
    <row r="17" spans="1:13">
      <c r="A17" s="16">
        <v>16</v>
      </c>
      <c r="B17" s="21" t="s">
        <v>166</v>
      </c>
      <c r="C17" s="17">
        <v>16</v>
      </c>
      <c r="D17" s="20" t="s">
        <v>15</v>
      </c>
      <c r="E17" s="20">
        <v>1808</v>
      </c>
      <c r="F17" s="20">
        <v>367</v>
      </c>
      <c r="G17" s="59">
        <f t="shared" si="5"/>
        <v>2175</v>
      </c>
      <c r="H17" s="29">
        <f t="shared" si="0"/>
        <v>2392.5</v>
      </c>
      <c r="I17" s="34">
        <v>10300</v>
      </c>
      <c r="J17" s="49">
        <f t="shared" si="1"/>
        <v>22402500</v>
      </c>
      <c r="K17" s="49">
        <f t="shared" si="2"/>
        <v>21282375</v>
      </c>
      <c r="L17" s="49">
        <f t="shared" si="3"/>
        <v>17922000</v>
      </c>
      <c r="M17" s="35">
        <f t="shared" si="4"/>
        <v>46500</v>
      </c>
    </row>
    <row r="18" spans="1:13">
      <c r="A18" s="16">
        <v>17</v>
      </c>
      <c r="B18" s="21" t="s">
        <v>167</v>
      </c>
      <c r="C18" s="17">
        <v>17</v>
      </c>
      <c r="D18" s="20" t="s">
        <v>15</v>
      </c>
      <c r="E18" s="20">
        <v>1808</v>
      </c>
      <c r="F18" s="20">
        <v>367</v>
      </c>
      <c r="G18" s="59">
        <f t="shared" si="5"/>
        <v>2175</v>
      </c>
      <c r="H18" s="29">
        <f t="shared" si="0"/>
        <v>2392.5</v>
      </c>
      <c r="I18" s="34">
        <v>10350</v>
      </c>
      <c r="J18" s="49">
        <f t="shared" si="1"/>
        <v>22511250</v>
      </c>
      <c r="K18" s="49">
        <f t="shared" si="2"/>
        <v>21385687.5</v>
      </c>
      <c r="L18" s="49">
        <f t="shared" si="3"/>
        <v>18009000</v>
      </c>
      <c r="M18" s="35">
        <f t="shared" si="4"/>
        <v>47000</v>
      </c>
    </row>
    <row r="19" spans="1:13">
      <c r="A19" s="16">
        <v>18</v>
      </c>
      <c r="B19" s="21" t="s">
        <v>168</v>
      </c>
      <c r="C19" s="17">
        <v>18</v>
      </c>
      <c r="D19" s="20" t="s">
        <v>15</v>
      </c>
      <c r="E19" s="20">
        <v>1808</v>
      </c>
      <c r="F19" s="20">
        <v>367</v>
      </c>
      <c r="G19" s="59">
        <f t="shared" si="5"/>
        <v>2175</v>
      </c>
      <c r="H19" s="29">
        <f t="shared" si="0"/>
        <v>2392.5</v>
      </c>
      <c r="I19" s="34">
        <v>10400</v>
      </c>
      <c r="J19" s="49">
        <f t="shared" si="1"/>
        <v>22620000</v>
      </c>
      <c r="K19" s="49">
        <f t="shared" si="2"/>
        <v>21489000</v>
      </c>
      <c r="L19" s="49">
        <f t="shared" si="3"/>
        <v>18096000</v>
      </c>
      <c r="M19" s="35">
        <f t="shared" si="4"/>
        <v>47000</v>
      </c>
    </row>
    <row r="20" spans="1:13">
      <c r="A20" s="16">
        <v>19</v>
      </c>
      <c r="B20" s="21" t="s">
        <v>169</v>
      </c>
      <c r="C20" s="17">
        <v>19</v>
      </c>
      <c r="D20" s="20" t="s">
        <v>15</v>
      </c>
      <c r="E20" s="20">
        <v>1808</v>
      </c>
      <c r="F20" s="20">
        <v>367</v>
      </c>
      <c r="G20" s="59">
        <f t="shared" si="5"/>
        <v>2175</v>
      </c>
      <c r="H20" s="29">
        <f t="shared" si="0"/>
        <v>2392.5</v>
      </c>
      <c r="I20" s="34">
        <v>10450</v>
      </c>
      <c r="J20" s="49">
        <f t="shared" si="1"/>
        <v>22728750</v>
      </c>
      <c r="K20" s="49">
        <f t="shared" si="2"/>
        <v>21592312.5</v>
      </c>
      <c r="L20" s="49">
        <f t="shared" si="3"/>
        <v>18183000</v>
      </c>
      <c r="M20" s="35">
        <f t="shared" si="4"/>
        <v>47500</v>
      </c>
    </row>
    <row r="21" spans="1:13">
      <c r="A21" s="16">
        <v>20</v>
      </c>
      <c r="B21" s="21" t="s">
        <v>170</v>
      </c>
      <c r="C21" s="17">
        <v>20</v>
      </c>
      <c r="D21" s="20" t="s">
        <v>15</v>
      </c>
      <c r="E21" s="20">
        <v>1808</v>
      </c>
      <c r="F21" s="20">
        <v>367</v>
      </c>
      <c r="G21" s="59">
        <f t="shared" si="5"/>
        <v>2175</v>
      </c>
      <c r="H21" s="29">
        <f t="shared" si="0"/>
        <v>2392.5</v>
      </c>
      <c r="I21" s="34">
        <v>10500</v>
      </c>
      <c r="J21" s="49">
        <f t="shared" si="1"/>
        <v>22837500</v>
      </c>
      <c r="K21" s="49">
        <f t="shared" si="2"/>
        <v>21695625</v>
      </c>
      <c r="L21" s="49">
        <f t="shared" si="3"/>
        <v>18270000</v>
      </c>
      <c r="M21" s="35">
        <f t="shared" si="4"/>
        <v>47500</v>
      </c>
    </row>
    <row r="22" spans="1:13">
      <c r="A22" s="16">
        <v>21</v>
      </c>
      <c r="B22" s="21" t="s">
        <v>171</v>
      </c>
      <c r="C22" s="17">
        <v>21</v>
      </c>
      <c r="D22" s="20" t="s">
        <v>15</v>
      </c>
      <c r="E22" s="20">
        <v>1808</v>
      </c>
      <c r="F22" s="20">
        <v>367</v>
      </c>
      <c r="G22" s="59">
        <f t="shared" si="5"/>
        <v>2175</v>
      </c>
      <c r="H22" s="29">
        <f t="shared" si="0"/>
        <v>2392.5</v>
      </c>
      <c r="I22" s="34">
        <v>10550</v>
      </c>
      <c r="J22" s="49">
        <f t="shared" si="1"/>
        <v>22946250</v>
      </c>
      <c r="K22" s="49">
        <f t="shared" si="2"/>
        <v>21798937.5</v>
      </c>
      <c r="L22" s="49">
        <f t="shared" si="3"/>
        <v>18357000</v>
      </c>
      <c r="M22" s="35">
        <f t="shared" si="4"/>
        <v>48000</v>
      </c>
    </row>
    <row r="23" spans="1:13">
      <c r="A23" s="16">
        <v>22</v>
      </c>
      <c r="B23" s="21" t="s">
        <v>172</v>
      </c>
      <c r="C23" s="17">
        <v>22</v>
      </c>
      <c r="D23" s="20" t="s">
        <v>15</v>
      </c>
      <c r="E23" s="20">
        <v>1808</v>
      </c>
      <c r="F23" s="20">
        <v>367</v>
      </c>
      <c r="G23" s="59">
        <f t="shared" si="5"/>
        <v>2175</v>
      </c>
      <c r="H23" s="29">
        <f t="shared" si="0"/>
        <v>2392.5</v>
      </c>
      <c r="I23" s="34">
        <v>10600</v>
      </c>
      <c r="J23" s="49">
        <f t="shared" si="1"/>
        <v>23055000</v>
      </c>
      <c r="K23" s="49">
        <f t="shared" si="2"/>
        <v>21902250</v>
      </c>
      <c r="L23" s="49">
        <f t="shared" si="3"/>
        <v>18444000</v>
      </c>
      <c r="M23" s="35">
        <f t="shared" si="4"/>
        <v>48000</v>
      </c>
    </row>
    <row r="24" spans="1:13">
      <c r="A24" s="16">
        <v>23</v>
      </c>
      <c r="B24" s="21" t="s">
        <v>173</v>
      </c>
      <c r="C24" s="17">
        <v>23</v>
      </c>
      <c r="D24" s="20" t="s">
        <v>15</v>
      </c>
      <c r="E24" s="20">
        <v>1808</v>
      </c>
      <c r="F24" s="20">
        <v>367</v>
      </c>
      <c r="G24" s="59">
        <f t="shared" si="5"/>
        <v>2175</v>
      </c>
      <c r="H24" s="29">
        <f t="shared" si="0"/>
        <v>2392.5</v>
      </c>
      <c r="I24" s="34">
        <v>10650</v>
      </c>
      <c r="J24" s="49">
        <f t="shared" si="1"/>
        <v>23163750</v>
      </c>
      <c r="K24" s="49">
        <f t="shared" si="2"/>
        <v>22005562.5</v>
      </c>
      <c r="L24" s="49">
        <f t="shared" si="3"/>
        <v>18531000</v>
      </c>
      <c r="M24" s="35">
        <f t="shared" si="4"/>
        <v>48500</v>
      </c>
    </row>
    <row r="25" spans="1:13">
      <c r="A25" s="16">
        <v>24</v>
      </c>
      <c r="B25" s="21" t="s">
        <v>174</v>
      </c>
      <c r="C25" s="17">
        <v>24</v>
      </c>
      <c r="D25" s="20" t="s">
        <v>15</v>
      </c>
      <c r="E25" s="20">
        <v>1808</v>
      </c>
      <c r="F25" s="20">
        <v>367</v>
      </c>
      <c r="G25" s="59">
        <f t="shared" si="5"/>
        <v>2175</v>
      </c>
      <c r="H25" s="29">
        <f t="shared" si="0"/>
        <v>2392.5</v>
      </c>
      <c r="I25" s="34">
        <v>10700</v>
      </c>
      <c r="J25" s="49">
        <f t="shared" si="1"/>
        <v>23272500</v>
      </c>
      <c r="K25" s="49">
        <f t="shared" si="2"/>
        <v>22108875</v>
      </c>
      <c r="L25" s="49">
        <f t="shared" si="3"/>
        <v>18618000</v>
      </c>
      <c r="M25" s="35">
        <f t="shared" si="4"/>
        <v>48500</v>
      </c>
    </row>
    <row r="26" spans="1:13">
      <c r="A26" s="16">
        <v>25</v>
      </c>
      <c r="B26" s="21" t="s">
        <v>175</v>
      </c>
      <c r="C26" s="17">
        <v>25</v>
      </c>
      <c r="D26" s="20" t="s">
        <v>15</v>
      </c>
      <c r="E26" s="20">
        <v>1808</v>
      </c>
      <c r="F26" s="20">
        <v>367</v>
      </c>
      <c r="G26" s="59">
        <f t="shared" si="5"/>
        <v>2175</v>
      </c>
      <c r="H26" s="29">
        <f t="shared" si="0"/>
        <v>2392.5</v>
      </c>
      <c r="I26" s="34">
        <v>10750</v>
      </c>
      <c r="J26" s="49">
        <f t="shared" si="1"/>
        <v>23381250</v>
      </c>
      <c r="K26" s="49">
        <f t="shared" si="2"/>
        <v>22212187.5</v>
      </c>
      <c r="L26" s="49">
        <f t="shared" si="3"/>
        <v>18705000</v>
      </c>
      <c r="M26" s="35">
        <f t="shared" si="4"/>
        <v>48500</v>
      </c>
    </row>
    <row r="27" spans="1:13">
      <c r="A27" s="16">
        <v>26</v>
      </c>
      <c r="B27" s="21" t="s">
        <v>176</v>
      </c>
      <c r="C27" s="17">
        <v>26</v>
      </c>
      <c r="D27" s="20" t="s">
        <v>15</v>
      </c>
      <c r="E27" s="20">
        <v>1808</v>
      </c>
      <c r="F27" s="20">
        <v>367</v>
      </c>
      <c r="G27" s="59">
        <f>E27+F27</f>
        <v>2175</v>
      </c>
      <c r="H27" s="29">
        <f t="shared" si="0"/>
        <v>2392.5</v>
      </c>
      <c r="I27" s="34">
        <v>10800</v>
      </c>
      <c r="J27" s="49">
        <f t="shared" si="1"/>
        <v>23490000</v>
      </c>
      <c r="K27" s="49">
        <f t="shared" si="2"/>
        <v>22315500</v>
      </c>
      <c r="L27" s="49">
        <f t="shared" si="3"/>
        <v>18792000</v>
      </c>
      <c r="M27" s="35">
        <f t="shared" si="4"/>
        <v>49000</v>
      </c>
    </row>
    <row r="28" spans="1:13">
      <c r="A28" s="16">
        <v>27</v>
      </c>
      <c r="B28" s="21" t="s">
        <v>177</v>
      </c>
      <c r="C28" s="17">
        <v>27</v>
      </c>
      <c r="D28" s="20" t="s">
        <v>15</v>
      </c>
      <c r="E28" s="20">
        <v>1808</v>
      </c>
      <c r="F28" s="20">
        <v>367</v>
      </c>
      <c r="G28" s="59">
        <f t="shared" si="5"/>
        <v>2175</v>
      </c>
      <c r="H28" s="29">
        <f t="shared" si="0"/>
        <v>2392.5</v>
      </c>
      <c r="I28" s="34">
        <v>10850</v>
      </c>
      <c r="J28" s="49">
        <f t="shared" si="1"/>
        <v>23598750</v>
      </c>
      <c r="K28" s="49">
        <f t="shared" si="2"/>
        <v>22418812.5</v>
      </c>
      <c r="L28" s="49">
        <f t="shared" si="3"/>
        <v>18879000</v>
      </c>
      <c r="M28" s="35">
        <f t="shared" si="4"/>
        <v>49000</v>
      </c>
    </row>
    <row r="29" spans="1:13">
      <c r="A29" s="16">
        <v>28</v>
      </c>
      <c r="B29" s="21" t="s">
        <v>178</v>
      </c>
      <c r="C29" s="17">
        <v>28</v>
      </c>
      <c r="D29" s="20" t="s">
        <v>15</v>
      </c>
      <c r="E29" s="20">
        <v>1808</v>
      </c>
      <c r="F29" s="20">
        <v>367</v>
      </c>
      <c r="G29" s="59">
        <f t="shared" si="5"/>
        <v>2175</v>
      </c>
      <c r="H29" s="29">
        <f>G29*1.1</f>
        <v>2392.5</v>
      </c>
      <c r="I29" s="34">
        <v>10900</v>
      </c>
      <c r="J29" s="49">
        <f t="shared" si="1"/>
        <v>23707500</v>
      </c>
      <c r="K29" s="49">
        <f>J29*0.95</f>
        <v>22522125</v>
      </c>
      <c r="L29" s="49">
        <f>J29*0.8</f>
        <v>18966000</v>
      </c>
      <c r="M29" s="35">
        <f>MROUND((J29*0.025/12),500)</f>
        <v>49500</v>
      </c>
    </row>
    <row r="30" spans="1:13">
      <c r="A30" s="57">
        <v>29</v>
      </c>
      <c r="B30" s="21" t="s">
        <v>179</v>
      </c>
      <c r="C30" s="17">
        <v>29</v>
      </c>
      <c r="D30" s="20" t="s">
        <v>15</v>
      </c>
      <c r="E30" s="20">
        <v>1808</v>
      </c>
      <c r="F30" s="20">
        <v>367</v>
      </c>
      <c r="G30" s="59">
        <f t="shared" si="5"/>
        <v>2175</v>
      </c>
      <c r="H30" s="29">
        <f t="shared" ref="H30:H35" si="6">G30*1.1</f>
        <v>2392.5</v>
      </c>
      <c r="I30" s="34">
        <v>10950</v>
      </c>
      <c r="J30" s="49">
        <f t="shared" si="1"/>
        <v>23816250</v>
      </c>
      <c r="K30" s="49">
        <f t="shared" ref="K30:K35" si="7">J30*0.95</f>
        <v>22625437.5</v>
      </c>
      <c r="L30" s="49">
        <f t="shared" ref="L30:L35" si="8">J30*0.8</f>
        <v>19053000</v>
      </c>
      <c r="M30" s="35">
        <f t="shared" ref="M30:M35" si="9">MROUND((J30*0.025/12),500)</f>
        <v>49500</v>
      </c>
    </row>
    <row r="31" spans="1:13">
      <c r="A31" s="57">
        <v>30</v>
      </c>
      <c r="B31" s="21" t="s">
        <v>180</v>
      </c>
      <c r="C31" s="17">
        <v>30</v>
      </c>
      <c r="D31" s="20" t="s">
        <v>15</v>
      </c>
      <c r="E31" s="20">
        <v>1808</v>
      </c>
      <c r="F31" s="20">
        <v>367</v>
      </c>
      <c r="G31" s="59">
        <f t="shared" si="5"/>
        <v>2175</v>
      </c>
      <c r="H31" s="29">
        <f t="shared" si="6"/>
        <v>2392.5</v>
      </c>
      <c r="I31" s="34">
        <v>11000</v>
      </c>
      <c r="J31" s="49">
        <f t="shared" si="1"/>
        <v>23925000</v>
      </c>
      <c r="K31" s="49">
        <f t="shared" si="7"/>
        <v>22728750</v>
      </c>
      <c r="L31" s="49">
        <f t="shared" si="8"/>
        <v>19140000</v>
      </c>
      <c r="M31" s="35">
        <f t="shared" si="9"/>
        <v>50000</v>
      </c>
    </row>
    <row r="32" spans="1:13">
      <c r="A32" s="57">
        <v>31</v>
      </c>
      <c r="B32" s="21" t="s">
        <v>181</v>
      </c>
      <c r="C32" s="17">
        <v>31</v>
      </c>
      <c r="D32" s="20" t="s">
        <v>15</v>
      </c>
      <c r="E32" s="20">
        <v>1808</v>
      </c>
      <c r="F32" s="20">
        <v>367</v>
      </c>
      <c r="G32" s="59">
        <f t="shared" si="5"/>
        <v>2175</v>
      </c>
      <c r="H32" s="29">
        <f t="shared" si="6"/>
        <v>2392.5</v>
      </c>
      <c r="I32" s="34">
        <v>11050</v>
      </c>
      <c r="J32" s="49">
        <f t="shared" si="1"/>
        <v>24033750</v>
      </c>
      <c r="K32" s="49">
        <f t="shared" si="7"/>
        <v>22832062.5</v>
      </c>
      <c r="L32" s="49">
        <f t="shared" si="8"/>
        <v>19227000</v>
      </c>
      <c r="M32" s="35">
        <f t="shared" si="9"/>
        <v>50000</v>
      </c>
    </row>
    <row r="33" spans="1:13">
      <c r="A33" s="57">
        <v>32</v>
      </c>
      <c r="B33" s="21" t="s">
        <v>182</v>
      </c>
      <c r="C33" s="17">
        <v>32</v>
      </c>
      <c r="D33" s="20" t="s">
        <v>15</v>
      </c>
      <c r="E33" s="20">
        <v>1808</v>
      </c>
      <c r="F33" s="20">
        <v>367</v>
      </c>
      <c r="G33" s="59">
        <f t="shared" si="5"/>
        <v>2175</v>
      </c>
      <c r="H33" s="29">
        <f t="shared" si="6"/>
        <v>2392.5</v>
      </c>
      <c r="I33" s="34">
        <v>11100</v>
      </c>
      <c r="J33" s="49">
        <f t="shared" si="1"/>
        <v>24142500</v>
      </c>
      <c r="K33" s="49">
        <f t="shared" si="7"/>
        <v>22935375</v>
      </c>
      <c r="L33" s="49">
        <f t="shared" si="8"/>
        <v>19314000</v>
      </c>
      <c r="M33" s="35">
        <f t="shared" si="9"/>
        <v>50500</v>
      </c>
    </row>
    <row r="34" spans="1:13">
      <c r="A34" s="57">
        <v>33</v>
      </c>
      <c r="B34" s="21" t="s">
        <v>183</v>
      </c>
      <c r="C34" s="17">
        <v>33</v>
      </c>
      <c r="D34" s="20" t="s">
        <v>15</v>
      </c>
      <c r="E34" s="20">
        <v>1808</v>
      </c>
      <c r="F34" s="20">
        <v>367</v>
      </c>
      <c r="G34" s="59">
        <f t="shared" si="5"/>
        <v>2175</v>
      </c>
      <c r="H34" s="29">
        <f t="shared" si="6"/>
        <v>2392.5</v>
      </c>
      <c r="I34" s="34">
        <v>11150</v>
      </c>
      <c r="J34" s="49">
        <f t="shared" si="1"/>
        <v>24251250</v>
      </c>
      <c r="K34" s="49">
        <f t="shared" si="7"/>
        <v>23038687.5</v>
      </c>
      <c r="L34" s="49">
        <f t="shared" si="8"/>
        <v>19401000</v>
      </c>
      <c r="M34" s="35">
        <f t="shared" si="9"/>
        <v>50500</v>
      </c>
    </row>
    <row r="35" spans="1:13">
      <c r="A35" s="57">
        <v>34</v>
      </c>
      <c r="B35" s="21" t="s">
        <v>184</v>
      </c>
      <c r="C35" s="17">
        <v>34</v>
      </c>
      <c r="D35" s="20" t="s">
        <v>15</v>
      </c>
      <c r="E35" s="20">
        <v>1808</v>
      </c>
      <c r="F35" s="20">
        <v>367</v>
      </c>
      <c r="G35" s="59">
        <f t="shared" si="5"/>
        <v>2175</v>
      </c>
      <c r="H35" s="29">
        <f t="shared" si="6"/>
        <v>2392.5</v>
      </c>
      <c r="I35" s="34">
        <v>11200</v>
      </c>
      <c r="J35" s="49">
        <f t="shared" si="1"/>
        <v>24360000</v>
      </c>
      <c r="K35" s="49">
        <f t="shared" si="7"/>
        <v>23142000</v>
      </c>
      <c r="L35" s="49">
        <f t="shared" si="8"/>
        <v>19488000</v>
      </c>
      <c r="M35" s="35">
        <f t="shared" si="9"/>
        <v>51000</v>
      </c>
    </row>
    <row r="36" spans="1:13" ht="16.5">
      <c r="A36" s="69" t="s">
        <v>2</v>
      </c>
      <c r="B36" s="70"/>
      <c r="C36" s="70"/>
      <c r="D36" s="71"/>
      <c r="E36" s="30">
        <f>SUM(E2:E35)</f>
        <v>61472</v>
      </c>
      <c r="F36" s="30">
        <f>SUM(F2:F35)</f>
        <v>12478</v>
      </c>
      <c r="G36" s="30">
        <f>SUM(G2:G35)</f>
        <v>73950</v>
      </c>
      <c r="H36" s="30">
        <f>SUM(H2:H35)</f>
        <v>81345</v>
      </c>
      <c r="I36" s="31"/>
      <c r="J36" s="50">
        <f>SUM(J2:J35)</f>
        <v>767883750</v>
      </c>
      <c r="K36" s="50">
        <f>SUM(K2:K35)</f>
        <v>729489562.5</v>
      </c>
      <c r="L36" s="50">
        <f>SUM(L2:L35)</f>
        <v>614307000</v>
      </c>
      <c r="M36" s="18"/>
    </row>
    <row r="37" spans="1:13">
      <c r="G37" s="56"/>
      <c r="H37" s="42"/>
      <c r="J37" s="51"/>
    </row>
    <row r="41" spans="1:13">
      <c r="H41" s="23"/>
      <c r="I41" s="72"/>
      <c r="J41" s="73"/>
      <c r="K41" s="24"/>
    </row>
    <row r="42" spans="1:13">
      <c r="H42" s="23"/>
      <c r="I42" s="37"/>
      <c r="J42" s="24"/>
      <c r="K42" s="24"/>
    </row>
    <row r="43" spans="1:13">
      <c r="E43" s="62"/>
      <c r="K43" s="24"/>
    </row>
    <row r="44" spans="1:13">
      <c r="E44" s="62"/>
      <c r="K44" s="24"/>
    </row>
    <row r="45" spans="1:13">
      <c r="E45" s="62"/>
      <c r="K45" s="24"/>
    </row>
    <row r="46" spans="1:13">
      <c r="E46" s="62"/>
      <c r="F46" s="62"/>
      <c r="G46" s="61"/>
      <c r="H46" s="62"/>
      <c r="I46" s="61"/>
      <c r="J46" s="47"/>
      <c r="K46" s="24"/>
    </row>
    <row r="47" spans="1:13">
      <c r="E47" s="43"/>
      <c r="F47" s="43"/>
      <c r="G47" s="43"/>
      <c r="H47" s="43"/>
      <c r="I47" s="44"/>
      <c r="J47" s="43"/>
      <c r="K47" s="44"/>
      <c r="L47" s="43"/>
    </row>
    <row r="48" spans="1:13">
      <c r="E48" s="62"/>
      <c r="F48" s="61"/>
      <c r="G48" s="62"/>
      <c r="H48" s="61"/>
      <c r="I48" s="45"/>
      <c r="J48" s="46"/>
      <c r="K48" s="46"/>
      <c r="L48" s="46"/>
    </row>
    <row r="49" spans="5:12">
      <c r="E49" s="62"/>
      <c r="F49" s="61"/>
      <c r="G49" s="62"/>
      <c r="H49" s="61"/>
      <c r="I49" s="45"/>
      <c r="J49" s="46"/>
      <c r="K49" s="46"/>
      <c r="L49" s="46"/>
    </row>
    <row r="50" spans="5:12">
      <c r="E50" s="62"/>
      <c r="F50" s="61"/>
      <c r="G50" s="62"/>
      <c r="H50" s="61"/>
      <c r="I50" s="45"/>
      <c r="J50" s="46"/>
      <c r="K50" s="46"/>
      <c r="L50" s="46"/>
    </row>
    <row r="51" spans="5:12">
      <c r="E51" s="62"/>
      <c r="F51" s="61"/>
      <c r="G51" s="62"/>
      <c r="H51" s="61"/>
      <c r="I51" s="45"/>
      <c r="J51" s="46"/>
      <c r="K51" s="46"/>
      <c r="L51" s="46"/>
    </row>
    <row r="52" spans="5:12">
      <c r="I52" s="45"/>
    </row>
    <row r="54" spans="5:12">
      <c r="E54" s="62"/>
      <c r="F54" s="62"/>
      <c r="G54" s="62"/>
    </row>
    <row r="55" spans="5:12">
      <c r="E55" s="62"/>
      <c r="F55" s="45"/>
      <c r="G55" s="62"/>
    </row>
    <row r="56" spans="5:12">
      <c r="E56" s="62"/>
      <c r="F56" s="62"/>
      <c r="G56" s="62"/>
    </row>
    <row r="57" spans="5:12">
      <c r="E57" s="62"/>
      <c r="F57" s="62"/>
      <c r="G57" s="32"/>
      <c r="H57" s="63"/>
      <c r="I57" s="63"/>
    </row>
    <row r="58" spans="5:12">
      <c r="E58" s="43"/>
      <c r="F58" s="44"/>
    </row>
    <row r="62" spans="5:12">
      <c r="E62" s="45"/>
    </row>
    <row r="63" spans="5:12">
      <c r="E63" s="62"/>
    </row>
    <row r="64" spans="5:12">
      <c r="E64" s="62"/>
    </row>
  </sheetData>
  <mergeCells count="2">
    <mergeCell ref="A36:D36"/>
    <mergeCell ref="I41:J4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5"/>
  <sheetViews>
    <sheetView topLeftCell="A9" zoomScale="160" zoomScaleNormal="160" workbookViewId="0">
      <selection activeCell="H15" sqref="H15"/>
    </sheetView>
  </sheetViews>
  <sheetFormatPr defaultRowHeight="15"/>
  <cols>
    <col min="6" max="6" width="13.42578125" customWidth="1"/>
  </cols>
  <sheetData>
    <row r="25" spans="5:5">
      <c r="E25" s="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0:N12"/>
  <sheetViews>
    <sheetView workbookViewId="0">
      <selection activeCell="N15" sqref="N15"/>
    </sheetView>
  </sheetViews>
  <sheetFormatPr defaultRowHeight="15"/>
  <sheetData>
    <row r="10" spans="14:14">
      <c r="N10">
        <v>1751</v>
      </c>
    </row>
    <row r="11" spans="14:14">
      <c r="N11">
        <v>20000000</v>
      </c>
    </row>
    <row r="12" spans="14:14">
      <c r="N12">
        <f>N11/N10</f>
        <v>11422.044545973729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6:R8"/>
  <sheetViews>
    <sheetView workbookViewId="0">
      <selection activeCell="R8" sqref="R8"/>
    </sheetView>
  </sheetViews>
  <sheetFormatPr defaultRowHeight="15"/>
  <sheetData>
    <row r="6" spans="18:18">
      <c r="R6">
        <v>3300</v>
      </c>
    </row>
    <row r="7" spans="18:18">
      <c r="R7">
        <v>45000000</v>
      </c>
    </row>
    <row r="8" spans="18:18">
      <c r="R8">
        <f>R7/R6</f>
        <v>13636.363636363636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6" sqref="Q6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Wing_A</vt:lpstr>
      <vt:lpstr>Wing_B</vt:lpstr>
      <vt:lpstr>Wing_C</vt:lpstr>
      <vt:lpstr>Wing-D</vt:lpstr>
      <vt:lpstr>Wing-E</vt:lpstr>
      <vt:lpstr>IGR_1</vt:lpstr>
      <vt:lpstr>Sheet13</vt:lpstr>
      <vt:lpstr>Sheet31</vt:lpstr>
      <vt:lpstr>Sheet16</vt:lpstr>
      <vt:lpstr>Sheet15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Sheet6</vt:lpstr>
      <vt:lpstr>Sheet7</vt:lpstr>
      <vt:lpstr>Sheet8</vt:lpstr>
      <vt:lpstr>Sheet9</vt:lpstr>
      <vt:lpstr>Sheet10</vt:lpstr>
      <vt:lpstr>Sheet11</vt:lpstr>
      <vt:lpstr>Sheet12</vt:lpstr>
      <vt:lpstr>RERA</vt:lpstr>
      <vt:lpstr>Floor Plan</vt:lpstr>
      <vt:lpstr>IGR</vt:lpstr>
      <vt:lpstr>Sheet1</vt:lpstr>
      <vt:lpstr>Listing1</vt:lpstr>
      <vt:lpstr>Listing2</vt:lpstr>
      <vt:lpstr>Listing3</vt:lpstr>
      <vt:lpstr>Sheet3</vt:lpstr>
      <vt:lpstr>Sheet2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Rushi</cp:lastModifiedBy>
  <cp:lastPrinted>2013-08-31T05:30:46Z</cp:lastPrinted>
  <dcterms:created xsi:type="dcterms:W3CDTF">2013-08-30T08:57:19Z</dcterms:created>
  <dcterms:modified xsi:type="dcterms:W3CDTF">2024-10-18T04:53:40Z</dcterms:modified>
</cp:coreProperties>
</file>