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Project\HLST Santacruz\Sigma Jade\"/>
    </mc:Choice>
  </mc:AlternateContent>
  <xr:revisionPtr revIDLastSave="0" documentId="13_ncr:1_{6F6385D7-C01C-4C0F-BA1C-EAF68B74F92E}" xr6:coauthVersionLast="47" xr6:coauthVersionMax="47" xr10:uidLastSave="{00000000-0000-0000-0000-000000000000}"/>
  <bookViews>
    <workbookView xWindow="-120" yWindow="-120" windowWidth="29040" windowHeight="15720" tabRatio="451" xr2:uid="{00000000-000D-0000-FFFF-FFFF00000000}"/>
  </bookViews>
  <sheets>
    <sheet name="A - Wing" sheetId="102" r:id="rId1"/>
    <sheet name="B - Wing" sheetId="109" r:id="rId2"/>
    <sheet name="Total" sheetId="68" r:id="rId3"/>
    <sheet name="RERA" sheetId="73" r:id="rId4"/>
    <sheet name="Typical Floor" sheetId="92" r:id="rId5"/>
    <sheet name="IGR" sheetId="93" r:id="rId6"/>
    <sheet name="RR" sheetId="103" r:id="rId7"/>
    <sheet name="Rates" sheetId="108" r:id="rId8"/>
  </sheets>
  <definedNames>
    <definedName name="_xlnm._FilterDatabase" localSheetId="0" hidden="1">'A - Wing'!$D$2:$D$30</definedName>
    <definedName name="_xlnm._FilterDatabase" localSheetId="1" hidden="1">'B - Wing'!#REF!</definedName>
    <definedName name="_xlnm._FilterDatabase" localSheetId="3" hidden="1">RERA!$E$65:$E$102</definedName>
    <definedName name="_xlnm._FilterDatabase" localSheetId="4" hidden="1">'Typical Floor'!#REF!</definedName>
  </definedNames>
  <calcPr calcId="191029"/>
</workbook>
</file>

<file path=xl/calcChain.xml><?xml version="1.0" encoding="utf-8"?>
<calcChain xmlns="http://schemas.openxmlformats.org/spreadsheetml/2006/main">
  <c r="M2" i="102" l="1"/>
  <c r="I5" i="68"/>
  <c r="I4" i="68"/>
  <c r="F4" i="68"/>
  <c r="E4" i="68"/>
  <c r="I3" i="68"/>
  <c r="F3" i="68"/>
  <c r="E3" i="68"/>
  <c r="D3" i="68"/>
  <c r="E29" i="109"/>
  <c r="F28" i="109"/>
  <c r="K28" i="109" s="1"/>
  <c r="F27" i="109"/>
  <c r="K27" i="109" s="1"/>
  <c r="K26" i="109"/>
  <c r="F26" i="109"/>
  <c r="F25" i="109"/>
  <c r="K25" i="109" s="1"/>
  <c r="F24" i="109"/>
  <c r="K24" i="109" s="1"/>
  <c r="F23" i="109"/>
  <c r="K23" i="109" s="1"/>
  <c r="F22" i="109"/>
  <c r="K22" i="109" s="1"/>
  <c r="F21" i="109"/>
  <c r="K21" i="109" s="1"/>
  <c r="F20" i="109"/>
  <c r="K20" i="109" s="1"/>
  <c r="F19" i="109"/>
  <c r="K19" i="109" s="1"/>
  <c r="F18" i="109"/>
  <c r="K18" i="109" s="1"/>
  <c r="F17" i="109"/>
  <c r="K17" i="109" s="1"/>
  <c r="F16" i="109"/>
  <c r="K16" i="109" s="1"/>
  <c r="F15" i="109"/>
  <c r="K15" i="109" s="1"/>
  <c r="F14" i="109"/>
  <c r="K14" i="109" s="1"/>
  <c r="F13" i="109"/>
  <c r="K13" i="109" s="1"/>
  <c r="F12" i="109"/>
  <c r="K12" i="109" s="1"/>
  <c r="F11" i="109"/>
  <c r="K11" i="109" s="1"/>
  <c r="F10" i="109"/>
  <c r="K10" i="109" s="1"/>
  <c r="F9" i="109"/>
  <c r="K9" i="109" s="1"/>
  <c r="F8" i="109"/>
  <c r="K8" i="109" s="1"/>
  <c r="F7" i="109"/>
  <c r="K7" i="109" s="1"/>
  <c r="F6" i="109"/>
  <c r="K6" i="109" s="1"/>
  <c r="F5" i="109"/>
  <c r="K5" i="109" s="1"/>
  <c r="F4" i="109"/>
  <c r="K4" i="109" s="1"/>
  <c r="G3" i="109"/>
  <c r="H3" i="109" s="1"/>
  <c r="I3" i="109" s="1"/>
  <c r="J3" i="109" s="1"/>
  <c r="F3" i="109"/>
  <c r="K3" i="109" s="1"/>
  <c r="H2" i="109"/>
  <c r="I2" i="109" s="1"/>
  <c r="F2" i="109"/>
  <c r="K10" i="102"/>
  <c r="K18" i="102"/>
  <c r="K26" i="102"/>
  <c r="H2" i="102"/>
  <c r="I2" i="102" s="1"/>
  <c r="E30" i="102"/>
  <c r="F3" i="102"/>
  <c r="K3" i="102" s="1"/>
  <c r="F4" i="102"/>
  <c r="K4" i="102" s="1"/>
  <c r="F5" i="102"/>
  <c r="K5" i="102" s="1"/>
  <c r="F6" i="102"/>
  <c r="K6" i="102" s="1"/>
  <c r="F7" i="102"/>
  <c r="K7" i="102" s="1"/>
  <c r="F8" i="102"/>
  <c r="K8" i="102" s="1"/>
  <c r="F9" i="102"/>
  <c r="K9" i="102" s="1"/>
  <c r="F10" i="102"/>
  <c r="F11" i="102"/>
  <c r="K11" i="102" s="1"/>
  <c r="F12" i="102"/>
  <c r="K12" i="102" s="1"/>
  <c r="F13" i="102"/>
  <c r="K13" i="102" s="1"/>
  <c r="F14" i="102"/>
  <c r="K14" i="102" s="1"/>
  <c r="F15" i="102"/>
  <c r="K15" i="102" s="1"/>
  <c r="F16" i="102"/>
  <c r="K16" i="102" s="1"/>
  <c r="F17" i="102"/>
  <c r="K17" i="102" s="1"/>
  <c r="F18" i="102"/>
  <c r="F19" i="102"/>
  <c r="K19" i="102" s="1"/>
  <c r="F20" i="102"/>
  <c r="K20" i="102" s="1"/>
  <c r="F21" i="102"/>
  <c r="K21" i="102" s="1"/>
  <c r="F22" i="102"/>
  <c r="K22" i="102" s="1"/>
  <c r="F23" i="102"/>
  <c r="K23" i="102" s="1"/>
  <c r="F24" i="102"/>
  <c r="K24" i="102" s="1"/>
  <c r="F25" i="102"/>
  <c r="K25" i="102" s="1"/>
  <c r="F26" i="102"/>
  <c r="F27" i="102"/>
  <c r="K27" i="102" s="1"/>
  <c r="F28" i="102"/>
  <c r="K28" i="102" s="1"/>
  <c r="F29" i="102"/>
  <c r="K29" i="102" s="1"/>
  <c r="F2" i="102"/>
  <c r="K2" i="102" s="1"/>
  <c r="C12" i="93"/>
  <c r="F29" i="109" l="1"/>
  <c r="G4" i="109"/>
  <c r="G5" i="109" s="1"/>
  <c r="H5" i="109" s="1"/>
  <c r="I5" i="109" s="1"/>
  <c r="J5" i="109" s="1"/>
  <c r="J2" i="109"/>
  <c r="K2" i="109"/>
  <c r="K29" i="109" s="1"/>
  <c r="F30" i="102"/>
  <c r="G6" i="109" l="1"/>
  <c r="H4" i="109"/>
  <c r="I4" i="109" s="1"/>
  <c r="J4" i="109" s="1"/>
  <c r="G7" i="109"/>
  <c r="H6" i="109"/>
  <c r="I6" i="109" s="1"/>
  <c r="J6" i="109" l="1"/>
  <c r="H7" i="109"/>
  <c r="I7" i="109" s="1"/>
  <c r="J7" i="109" s="1"/>
  <c r="G8" i="109"/>
  <c r="G9" i="109" l="1"/>
  <c r="H8" i="109"/>
  <c r="I8" i="109" l="1"/>
  <c r="H9" i="109"/>
  <c r="I9" i="109" s="1"/>
  <c r="J9" i="109" s="1"/>
  <c r="G10" i="109"/>
  <c r="G11" i="109" l="1"/>
  <c r="H10" i="109"/>
  <c r="J8" i="109"/>
  <c r="I10" i="109" l="1"/>
  <c r="H11" i="109"/>
  <c r="I11" i="109" s="1"/>
  <c r="J11" i="109" s="1"/>
  <c r="G12" i="109"/>
  <c r="G13" i="109" l="1"/>
  <c r="H12" i="109"/>
  <c r="I12" i="109" s="1"/>
  <c r="J12" i="109" s="1"/>
  <c r="J10" i="109"/>
  <c r="H13" i="109" l="1"/>
  <c r="I13" i="109" s="1"/>
  <c r="J13" i="109" s="1"/>
  <c r="G14" i="109"/>
  <c r="G15" i="109" l="1"/>
  <c r="H14" i="109"/>
  <c r="I14" i="109" s="1"/>
  <c r="J14" i="109" s="1"/>
  <c r="H15" i="109" l="1"/>
  <c r="I15" i="109" s="1"/>
  <c r="J15" i="109" s="1"/>
  <c r="G16" i="109"/>
  <c r="G17" i="109" l="1"/>
  <c r="H16" i="109"/>
  <c r="I16" i="109" s="1"/>
  <c r="J16" i="109" s="1"/>
  <c r="H17" i="109" l="1"/>
  <c r="I17" i="109" s="1"/>
  <c r="J17" i="109" s="1"/>
  <c r="G18" i="109"/>
  <c r="G19" i="109" l="1"/>
  <c r="H18" i="109"/>
  <c r="I18" i="109" s="1"/>
  <c r="J18" i="109" s="1"/>
  <c r="H19" i="109" l="1"/>
  <c r="I19" i="109" s="1"/>
  <c r="J19" i="109" s="1"/>
  <c r="G20" i="109"/>
  <c r="G21" i="109" l="1"/>
  <c r="H20" i="109"/>
  <c r="I20" i="109" s="1"/>
  <c r="J20" i="109" s="1"/>
  <c r="H21" i="109" l="1"/>
  <c r="I21" i="109" s="1"/>
  <c r="J21" i="109" s="1"/>
  <c r="G22" i="109"/>
  <c r="G23" i="109" l="1"/>
  <c r="H22" i="109"/>
  <c r="I22" i="109" s="1"/>
  <c r="J22" i="109" s="1"/>
  <c r="H23" i="109" l="1"/>
  <c r="I23" i="109" s="1"/>
  <c r="J23" i="109" s="1"/>
  <c r="G24" i="109"/>
  <c r="G25" i="109" l="1"/>
  <c r="H24" i="109"/>
  <c r="I24" i="109" s="1"/>
  <c r="J24" i="109" s="1"/>
  <c r="H25" i="109" l="1"/>
  <c r="I25" i="109" s="1"/>
  <c r="J25" i="109" s="1"/>
  <c r="G26" i="109"/>
  <c r="G27" i="109" s="1"/>
  <c r="H26" i="109" l="1"/>
  <c r="I26" i="109" s="1"/>
  <c r="J26" i="109" s="1"/>
  <c r="G28" i="109" l="1"/>
  <c r="H28" i="109" s="1"/>
  <c r="H27" i="109"/>
  <c r="I27" i="109" s="1"/>
  <c r="J27" i="109" s="1"/>
  <c r="I28" i="109" l="1"/>
  <c r="H29" i="109"/>
  <c r="G4" i="68" s="1"/>
  <c r="J28" i="109" l="1"/>
  <c r="I29" i="109"/>
  <c r="H4" i="68" s="1"/>
  <c r="D14" i="93" l="1"/>
  <c r="J17" i="93"/>
  <c r="K17" i="93" s="1"/>
  <c r="D13" i="93"/>
  <c r="J12" i="93"/>
  <c r="K12" i="93" s="1"/>
  <c r="J13" i="93"/>
  <c r="J14" i="93"/>
  <c r="J15" i="93"/>
  <c r="K15" i="93"/>
  <c r="J16" i="93"/>
  <c r="K16" i="93" s="1"/>
  <c r="J18" i="93"/>
  <c r="K18" i="93" s="1"/>
  <c r="J19" i="93"/>
  <c r="K19" i="93"/>
  <c r="J20" i="93"/>
  <c r="K20" i="93" s="1"/>
  <c r="J21" i="93"/>
  <c r="K21" i="93"/>
  <c r="F12" i="93"/>
  <c r="J11" i="93"/>
  <c r="K11" i="93" s="1"/>
  <c r="F11" i="93"/>
  <c r="K3" i="93"/>
  <c r="J3" i="93"/>
  <c r="F3" i="93"/>
  <c r="D3" i="93"/>
  <c r="K2" i="93"/>
  <c r="J2" i="93"/>
  <c r="E3" i="92"/>
  <c r="E21" i="92"/>
  <c r="E20" i="92"/>
  <c r="E19" i="92"/>
  <c r="E18" i="92"/>
  <c r="E15" i="92"/>
  <c r="E14" i="92"/>
  <c r="E13" i="92"/>
  <c r="E12" i="92"/>
  <c r="E9" i="92"/>
  <c r="E8" i="92"/>
  <c r="E7" i="92"/>
  <c r="E6" i="92"/>
  <c r="E45" i="92"/>
  <c r="E44" i="92"/>
  <c r="E43" i="92"/>
  <c r="E42" i="92"/>
  <c r="E39" i="92"/>
  <c r="E38" i="92"/>
  <c r="E37" i="92"/>
  <c r="E36" i="92"/>
  <c r="E33" i="92"/>
  <c r="E32" i="92"/>
  <c r="E31" i="92"/>
  <c r="E30" i="92"/>
  <c r="E27" i="92"/>
  <c r="G57" i="73"/>
  <c r="G52" i="73"/>
  <c r="F49" i="73"/>
  <c r="F50" i="73"/>
  <c r="F51" i="73"/>
  <c r="F53" i="73"/>
  <c r="F54" i="73"/>
  <c r="F55" i="73"/>
  <c r="F56" i="73"/>
  <c r="F48" i="73"/>
  <c r="K14" i="93" l="1"/>
  <c r="K13" i="93"/>
  <c r="F13" i="93"/>
  <c r="F14" i="93"/>
  <c r="G66" i="73"/>
  <c r="G67" i="73"/>
  <c r="G68" i="73"/>
  <c r="G69" i="73"/>
  <c r="G70" i="73"/>
  <c r="G71" i="73"/>
  <c r="G72" i="73"/>
  <c r="G73" i="73"/>
  <c r="G74" i="73"/>
  <c r="G75" i="73"/>
  <c r="G76" i="73"/>
  <c r="G77" i="73"/>
  <c r="G78" i="73"/>
  <c r="G79" i="73"/>
  <c r="G80" i="73"/>
  <c r="G81" i="73"/>
  <c r="G82" i="73"/>
  <c r="G83" i="73"/>
  <c r="G84" i="73"/>
  <c r="G85" i="73"/>
  <c r="G86" i="73"/>
  <c r="G87" i="73"/>
  <c r="G88" i="73"/>
  <c r="G89" i="73"/>
  <c r="G90" i="73"/>
  <c r="G91" i="73"/>
  <c r="G92" i="73"/>
  <c r="G93" i="73"/>
  <c r="G94" i="73"/>
  <c r="G95" i="73"/>
  <c r="G96" i="73"/>
  <c r="G97" i="73"/>
  <c r="G98" i="73"/>
  <c r="G99" i="73"/>
  <c r="G100" i="73"/>
  <c r="G101" i="73"/>
  <c r="G65" i="73"/>
  <c r="H102" i="73"/>
  <c r="D2" i="93"/>
  <c r="F2" i="93" s="1"/>
  <c r="D5" i="68" l="1"/>
  <c r="E5" i="68"/>
  <c r="F5" i="68"/>
  <c r="K30" i="102" l="1"/>
  <c r="G3" i="102" l="1"/>
  <c r="H3" i="102" s="1"/>
  <c r="I3" i="102" l="1"/>
  <c r="J3" i="102" s="1"/>
  <c r="G4" i="102"/>
  <c r="H4" i="102" s="1"/>
  <c r="I4" i="102" l="1"/>
  <c r="J4" i="102" s="1"/>
  <c r="G5" i="102"/>
  <c r="G6" i="102" s="1"/>
  <c r="H6" i="102" l="1"/>
  <c r="G7" i="102"/>
  <c r="H5" i="102"/>
  <c r="J2" i="102"/>
  <c r="I5" i="102" l="1"/>
  <c r="J5" i="102" s="1"/>
  <c r="I6" i="102"/>
  <c r="J6" i="102" s="1"/>
  <c r="G8" i="102"/>
  <c r="H7" i="102"/>
  <c r="I7" i="102" l="1"/>
  <c r="J7" i="102" s="1"/>
  <c r="H8" i="102"/>
  <c r="G9" i="102"/>
  <c r="I8" i="102" l="1"/>
  <c r="J8" i="102" s="1"/>
  <c r="G10" i="102"/>
  <c r="H9" i="102"/>
  <c r="H10" i="102" l="1"/>
  <c r="G11" i="102"/>
  <c r="I9" i="102"/>
  <c r="J9" i="102" s="1"/>
  <c r="G12" i="102" l="1"/>
  <c r="H11" i="102"/>
  <c r="I11" i="102" s="1"/>
  <c r="J11" i="102" s="1"/>
  <c r="I10" i="102"/>
  <c r="J10" i="102" s="1"/>
  <c r="G13" i="102" l="1"/>
  <c r="H12" i="102"/>
  <c r="I12" i="102" s="1"/>
  <c r="J12" i="102" s="1"/>
  <c r="H13" i="102" l="1"/>
  <c r="I13" i="102" s="1"/>
  <c r="J13" i="102" s="1"/>
  <c r="G14" i="102"/>
  <c r="H14" i="102" l="1"/>
  <c r="I14" i="102" s="1"/>
  <c r="J14" i="102" s="1"/>
  <c r="G15" i="102"/>
  <c r="G16" i="102" l="1"/>
  <c r="H15" i="102"/>
  <c r="I15" i="102" s="1"/>
  <c r="J15" i="102" s="1"/>
  <c r="G17" i="102" l="1"/>
  <c r="H16" i="102"/>
  <c r="I16" i="102" s="1"/>
  <c r="J16" i="102" s="1"/>
  <c r="G18" i="102" l="1"/>
  <c r="H17" i="102"/>
  <c r="I17" i="102" s="1"/>
  <c r="J17" i="102" s="1"/>
  <c r="G19" i="102" l="1"/>
  <c r="H18" i="102"/>
  <c r="I18" i="102" s="1"/>
  <c r="J18" i="102" s="1"/>
  <c r="G20" i="102" l="1"/>
  <c r="H19" i="102"/>
  <c r="I19" i="102" s="1"/>
  <c r="J19" i="102" s="1"/>
  <c r="G21" i="102" l="1"/>
  <c r="H20" i="102"/>
  <c r="I20" i="102" l="1"/>
  <c r="G22" i="102"/>
  <c r="H21" i="102"/>
  <c r="I21" i="102" s="1"/>
  <c r="J21" i="102" s="1"/>
  <c r="G23" i="102" l="1"/>
  <c r="H22" i="102"/>
  <c r="I22" i="102" s="1"/>
  <c r="J22" i="102" s="1"/>
  <c r="J20" i="102"/>
  <c r="H23" i="102" l="1"/>
  <c r="I23" i="102" s="1"/>
  <c r="J23" i="102" s="1"/>
  <c r="G24" i="102"/>
  <c r="G25" i="102" l="1"/>
  <c r="H24" i="102"/>
  <c r="I24" i="102" l="1"/>
  <c r="G26" i="102"/>
  <c r="H25" i="102"/>
  <c r="I25" i="102" s="1"/>
  <c r="J25" i="102" s="1"/>
  <c r="H26" i="102" l="1"/>
  <c r="I26" i="102" s="1"/>
  <c r="J26" i="102" s="1"/>
  <c r="G27" i="102"/>
  <c r="J24" i="102"/>
  <c r="G28" i="102" l="1"/>
  <c r="H27" i="102"/>
  <c r="I27" i="102" s="1"/>
  <c r="J27" i="102" l="1"/>
  <c r="G29" i="102"/>
  <c r="H29" i="102" s="1"/>
  <c r="H28" i="102"/>
  <c r="I28" i="102" s="1"/>
  <c r="J28" i="102" s="1"/>
  <c r="I29" i="102" l="1"/>
  <c r="J29" i="102" s="1"/>
  <c r="H30" i="102"/>
  <c r="G3" i="68" s="1"/>
  <c r="G5" i="68" s="1"/>
  <c r="I30" i="102"/>
  <c r="H3" i="68" s="1"/>
  <c r="H5" i="68" s="1"/>
</calcChain>
</file>

<file path=xl/sharedStrings.xml><?xml version="1.0" encoding="utf-8"?>
<sst xmlns="http://schemas.openxmlformats.org/spreadsheetml/2006/main" count="243" uniqueCount="57">
  <si>
    <t>Sr. No.</t>
  </si>
  <si>
    <t>Floor No.</t>
  </si>
  <si>
    <t>Comp.</t>
  </si>
  <si>
    <t xml:space="preserve">Built up Area in 
Sq. ft. 
</t>
  </si>
  <si>
    <t>Total</t>
  </si>
  <si>
    <t xml:space="preserve">Total Number of Flats </t>
  </si>
  <si>
    <t>Carpet Area in Sq. Ft.</t>
  </si>
  <si>
    <t>Built up Area in Sq. Ft.</t>
  </si>
  <si>
    <t xml:space="preserve">  Flat No.</t>
  </si>
  <si>
    <t>2 BHK</t>
  </si>
  <si>
    <t>3 BHK</t>
  </si>
  <si>
    <t>Tot - 4</t>
  </si>
  <si>
    <r>
      <t xml:space="preserve">Rate per 
Sq. ft. on Carpet area 
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Arial Narrow"/>
        <family val="2"/>
      </rPr>
      <t xml:space="preserve">
</t>
    </r>
  </si>
  <si>
    <r>
      <t xml:space="preserve">Final Realizable Value after completion of flat                           (Including GST &amp; Other Charges) in </t>
    </r>
    <r>
      <rPr>
        <b/>
        <sz val="7"/>
        <color theme="1"/>
        <rFont val="Rupee Foradian"/>
        <family val="2"/>
      </rPr>
      <t>`</t>
    </r>
    <r>
      <rPr>
        <b/>
        <sz val="7"/>
        <color theme="1"/>
        <rFont val="Calibri"/>
        <family val="2"/>
        <scheme val="minor"/>
      </rPr>
      <t xml:space="preserve">
</t>
    </r>
  </si>
  <si>
    <r>
      <t xml:space="preserve">Expected Rent per month (After Completion)               in </t>
    </r>
    <r>
      <rPr>
        <b/>
        <sz val="7"/>
        <color theme="1"/>
        <rFont val="Rupee Foradian"/>
        <family val="2"/>
      </rPr>
      <t>`</t>
    </r>
  </si>
  <si>
    <r>
      <t xml:space="preserve">Cost of Construction                                 in </t>
    </r>
    <r>
      <rPr>
        <b/>
        <sz val="7"/>
        <color theme="1"/>
        <rFont val="Rupee Foradian"/>
        <family val="2"/>
      </rPr>
      <t>`</t>
    </r>
  </si>
  <si>
    <t xml:space="preserve">As per Approved Plan / RERA Carpet Area in 
Sq. ft. 
</t>
  </si>
  <si>
    <r>
      <t>Market Value (</t>
    </r>
    <r>
      <rPr>
        <b/>
        <sz val="10"/>
        <color theme="1"/>
        <rFont val="Rupee Foradian"/>
        <family val="2"/>
      </rPr>
      <t>`</t>
    </r>
    <r>
      <rPr>
        <b/>
        <sz val="10"/>
        <color theme="1"/>
        <rFont val="Arial Narrow"/>
        <family val="2"/>
      </rPr>
      <t>)</t>
    </r>
  </si>
  <si>
    <r>
      <t>Realizable Value                       in (</t>
    </r>
    <r>
      <rPr>
        <b/>
        <sz val="7.5"/>
        <color theme="1"/>
        <rFont val="Rupee Foradian"/>
        <family val="2"/>
      </rPr>
      <t>`</t>
    </r>
    <r>
      <rPr>
        <b/>
        <sz val="7.5"/>
        <color theme="1"/>
        <rFont val="Arial Narrow"/>
        <family val="2"/>
      </rPr>
      <t>)</t>
    </r>
  </si>
  <si>
    <t>1 BHK</t>
  </si>
  <si>
    <t>CA SM.</t>
  </si>
  <si>
    <t>SFt.</t>
  </si>
  <si>
    <t>Value</t>
  </si>
  <si>
    <t>Rate</t>
  </si>
  <si>
    <t>Number of Apartment</t>
  </si>
  <si>
    <t>Number of Booked Apartment</t>
  </si>
  <si>
    <t>THE ERICA</t>
  </si>
  <si>
    <t>2 BHK REHAB</t>
  </si>
  <si>
    <t>3 BHK REHAB</t>
  </si>
  <si>
    <t>3 BHK SALE</t>
  </si>
  <si>
    <t>2 BHK SALE</t>
  </si>
  <si>
    <t>BUA</t>
  </si>
  <si>
    <r>
      <t>Realizable Value /                   Fair Market Value                        as on date in</t>
    </r>
    <r>
      <rPr>
        <b/>
        <sz val="7"/>
        <color theme="1"/>
        <rFont val="Rupee Foradian"/>
        <family val="2"/>
      </rPr>
      <t xml:space="preserve"> `</t>
    </r>
    <r>
      <rPr>
        <b/>
        <sz val="7"/>
        <color theme="1"/>
        <rFont val="Calibri"/>
        <family val="2"/>
        <scheme val="minor"/>
      </rPr>
      <t xml:space="preserve">
</t>
    </r>
  </si>
  <si>
    <t>SIGMA JADE - A WING</t>
  </si>
  <si>
    <t>1BHK</t>
  </si>
  <si>
    <t>IH</t>
  </si>
  <si>
    <t>SIGMA JADE - B WING</t>
  </si>
  <si>
    <t>A - Wing</t>
  </si>
  <si>
    <t>1st Flr</t>
  </si>
  <si>
    <t>Tot -1</t>
  </si>
  <si>
    <t>7th Flr</t>
  </si>
  <si>
    <t>B - Wing</t>
  </si>
  <si>
    <t>8th Flr</t>
  </si>
  <si>
    <t>Terr</t>
  </si>
  <si>
    <t>2-6th flr</t>
  </si>
  <si>
    <t>2.5 BHK</t>
  </si>
  <si>
    <t>A701</t>
  </si>
  <si>
    <t>A702</t>
  </si>
  <si>
    <t>nby</t>
  </si>
  <si>
    <t>C801</t>
  </si>
  <si>
    <t>C1201</t>
  </si>
  <si>
    <t>C904</t>
  </si>
  <si>
    <t>A</t>
  </si>
  <si>
    <t>B</t>
  </si>
  <si>
    <t>Wing</t>
  </si>
  <si>
    <t>1 BHK - 13                             2 BHK - 14                                         3 BHK - 01</t>
  </si>
  <si>
    <t>2.5 BHK - 01                                         1 BHK - 26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</si>
</sst>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7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7"/>
      <color theme="1"/>
      <name val="Rupee Foradian"/>
      <family val="2"/>
    </font>
    <font>
      <b/>
      <sz val="7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7.5"/>
      <color theme="1"/>
      <name val="Arial Narrow"/>
      <family val="2"/>
    </font>
    <font>
      <b/>
      <sz val="10"/>
      <color theme="1"/>
      <name val="Rupee Foradian"/>
      <family val="2"/>
    </font>
    <font>
      <b/>
      <sz val="7.5"/>
      <color theme="1"/>
      <name val="Rupee Foradian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212529"/>
      <name val="Arial"/>
      <family val="2"/>
    </font>
    <font>
      <b/>
      <sz val="8"/>
      <color rgb="FF212529"/>
      <name val="Arial"/>
      <family val="2"/>
    </font>
    <font>
      <sz val="11"/>
      <color rgb="FF4B5563"/>
      <name val="Arial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E9E9E9"/>
      </left>
      <right style="medium">
        <color rgb="FFE9E9E9"/>
      </right>
      <top style="medium">
        <color rgb="FFE9E9E9"/>
      </top>
      <bottom style="medium">
        <color rgb="FFE9E9E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43" fontId="3" fillId="0" borderId="0" xfId="3" applyFont="1"/>
    <xf numFmtId="43" fontId="3" fillId="0" borderId="0" xfId="0" applyNumberFormat="1" applyFont="1"/>
    <xf numFmtId="0" fontId="2" fillId="0" borderId="0" xfId="0" applyFont="1"/>
    <xf numFmtId="1" fontId="5" fillId="0" borderId="1" xfId="0" applyNumberFormat="1" applyFont="1" applyBorder="1" applyAlignment="1">
      <alignment horizontal="center"/>
    </xf>
    <xf numFmtId="1" fontId="0" fillId="0" borderId="0" xfId="0" applyNumberFormat="1"/>
    <xf numFmtId="165" fontId="5" fillId="0" borderId="1" xfId="3" applyNumberFormat="1" applyFont="1" applyFill="1" applyBorder="1" applyAlignment="1">
      <alignment horizontal="center" vertical="center" wrapText="1"/>
    </xf>
    <xf numFmtId="165" fontId="5" fillId="0" borderId="1" xfId="3" applyNumberFormat="1" applyFont="1" applyFill="1" applyBorder="1" applyAlignment="1">
      <alignment horizontal="center" vertical="top" wrapText="1"/>
    </xf>
    <xf numFmtId="165" fontId="6" fillId="0" borderId="1" xfId="3" applyNumberFormat="1" applyFont="1" applyFill="1" applyBorder="1" applyAlignment="1">
      <alignment horizontal="center" vertical="center" wrapText="1"/>
    </xf>
    <xf numFmtId="165" fontId="6" fillId="0" borderId="1" xfId="3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/>
    </xf>
    <xf numFmtId="165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5" fillId="0" borderId="4" xfId="0" applyNumberFormat="1" applyFont="1" applyBorder="1" applyAlignment="1">
      <alignment horizontal="center" vertical="center" wrapText="1"/>
    </xf>
    <xf numFmtId="43" fontId="0" fillId="0" borderId="0" xfId="0" applyNumberFormat="1"/>
    <xf numFmtId="43" fontId="0" fillId="0" borderId="0" xfId="3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13" fillId="2" borderId="7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vertical="top" wrapText="1"/>
    </xf>
    <xf numFmtId="0" fontId="15" fillId="3" borderId="7" xfId="0" applyFont="1" applyFill="1" applyBorder="1" applyAlignment="1">
      <alignment horizontal="center" vertical="top" wrapText="1"/>
    </xf>
    <xf numFmtId="0" fontId="15" fillId="3" borderId="7" xfId="0" applyFont="1" applyFill="1" applyBorder="1" applyAlignment="1">
      <alignment vertical="top" wrapText="1"/>
    </xf>
    <xf numFmtId="1" fontId="0" fillId="0" borderId="0" xfId="0" applyNumberFormat="1" applyAlignment="1">
      <alignment horizontal="center"/>
    </xf>
    <xf numFmtId="1" fontId="3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2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6" fillId="2" borderId="7" xfId="0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vertical="top" wrapText="1"/>
    </xf>
    <xf numFmtId="0" fontId="17" fillId="2" borderId="7" xfId="0" applyFont="1" applyFill="1" applyBorder="1" applyAlignment="1">
      <alignment horizontal="center" vertical="top" wrapText="1"/>
    </xf>
    <xf numFmtId="0" fontId="2" fillId="4" borderId="0" xfId="0" applyFont="1" applyFill="1"/>
    <xf numFmtId="0" fontId="18" fillId="2" borderId="8" xfId="0" applyFont="1" applyFill="1" applyBorder="1" applyAlignment="1">
      <alignment vertical="top" wrapText="1"/>
    </xf>
    <xf numFmtId="0" fontId="0" fillId="4" borderId="0" xfId="0" applyFill="1"/>
    <xf numFmtId="1" fontId="0" fillId="4" borderId="0" xfId="0" applyNumberFormat="1" applyFill="1"/>
    <xf numFmtId="43" fontId="0" fillId="4" borderId="0" xfId="3" applyFont="1" applyFill="1"/>
    <xf numFmtId="43" fontId="0" fillId="4" borderId="0" xfId="0" applyNumberFormat="1" applyFill="1"/>
    <xf numFmtId="1" fontId="19" fillId="0" borderId="1" xfId="0" applyNumberFormat="1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1" fontId="19" fillId="0" borderId="5" xfId="0" applyNumberFormat="1" applyFont="1" applyBorder="1" applyAlignment="1">
      <alignment horizontal="center"/>
    </xf>
    <xf numFmtId="1" fontId="19" fillId="0" borderId="6" xfId="0" applyNumberFormat="1" applyFont="1" applyBorder="1" applyAlignment="1">
      <alignment horizontal="center"/>
    </xf>
    <xf numFmtId="2" fontId="0" fillId="4" borderId="0" xfId="0" applyNumberFormat="1" applyFill="1"/>
  </cellXfs>
  <cellStyles count="4">
    <cellStyle name="Comma" xfId="3" builtinId="3"/>
    <cellStyle name="Comma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28</xdr:col>
      <xdr:colOff>420121</xdr:colOff>
      <xdr:row>46</xdr:row>
      <xdr:rowOff>76636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5C75E2-0FB1-3EE7-461E-BFEFF7235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0"/>
          <a:ext cx="17814236" cy="3124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14</xdr:col>
      <xdr:colOff>134528</xdr:colOff>
      <xdr:row>35</xdr:row>
      <xdr:rowOff>48562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ED065A-C81E-8993-18AE-C0B3EEC9F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0"/>
          <a:ext cx="8440328" cy="67160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95250</xdr:rowOff>
    </xdr:from>
    <xdr:to>
      <xdr:col>14</xdr:col>
      <xdr:colOff>105981</xdr:colOff>
      <xdr:row>77</xdr:row>
      <xdr:rowOff>1050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7A959D0-2437-88EC-0E52-179021A08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143750"/>
          <a:ext cx="8640381" cy="752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123825</xdr:rowOff>
    </xdr:from>
    <xdr:to>
      <xdr:col>10</xdr:col>
      <xdr:colOff>66675</xdr:colOff>
      <xdr:row>24</xdr:row>
      <xdr:rowOff>104775</xdr:rowOff>
    </xdr:to>
    <xdr:pic>
      <xdr:nvPicPr>
        <xdr:cNvPr id="2" name="Picture 13">
          <a:extLst>
            <a:ext uri="{FF2B5EF4-FFF2-40B4-BE49-F238E27FC236}">
              <a16:creationId xmlns:a16="http://schemas.microsoft.com/office/drawing/2014/main" id="{339013B1-4AA4-C3A6-928D-EF4C77273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3825"/>
          <a:ext cx="5743575" cy="45529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zoomScale="175" zoomScaleNormal="175" workbookViewId="0">
      <selection activeCell="M2" sqref="M2"/>
    </sheetView>
  </sheetViews>
  <sheetFormatPr defaultRowHeight="15" x14ac:dyDescent="0.25"/>
  <cols>
    <col min="1" max="1" width="4.7109375" customWidth="1"/>
    <col min="2" max="2" width="6" customWidth="1"/>
    <col min="3" max="3" width="4.5703125" customWidth="1"/>
    <col min="4" max="4" width="7.140625" customWidth="1"/>
    <col min="5" max="5" width="7.28515625" customWidth="1"/>
    <col min="6" max="6" width="6.140625" customWidth="1"/>
    <col min="7" max="7" width="7.42578125" customWidth="1"/>
    <col min="8" max="8" width="10.5703125" style="49" customWidth="1"/>
    <col min="9" max="9" width="10.42578125" style="49" customWidth="1"/>
    <col min="10" max="10" width="7.7109375" customWidth="1"/>
    <col min="11" max="11" width="9.85546875" style="49" customWidth="1"/>
    <col min="12" max="12" width="15.7109375" style="1" customWidth="1"/>
    <col min="13" max="13" width="10.42578125" bestFit="1" customWidth="1"/>
  </cols>
  <sheetData>
    <row r="1" spans="1:13" ht="55.5" customHeight="1" x14ac:dyDescent="0.25">
      <c r="A1" s="37" t="s">
        <v>0</v>
      </c>
      <c r="B1" s="37" t="s">
        <v>8</v>
      </c>
      <c r="C1" s="37" t="s">
        <v>1</v>
      </c>
      <c r="D1" s="37" t="s">
        <v>2</v>
      </c>
      <c r="E1" s="38" t="s">
        <v>16</v>
      </c>
      <c r="F1" s="37" t="s">
        <v>3</v>
      </c>
      <c r="G1" s="37" t="s">
        <v>12</v>
      </c>
      <c r="H1" s="39" t="s">
        <v>32</v>
      </c>
      <c r="I1" s="39" t="s">
        <v>13</v>
      </c>
      <c r="J1" s="37" t="s">
        <v>14</v>
      </c>
      <c r="K1" s="40" t="s">
        <v>15</v>
      </c>
    </row>
    <row r="2" spans="1:13" ht="16.5" customHeight="1" x14ac:dyDescent="0.25">
      <c r="A2" s="41">
        <v>1</v>
      </c>
      <c r="B2" s="41">
        <v>101</v>
      </c>
      <c r="C2" s="41">
        <v>1</v>
      </c>
      <c r="D2" s="5" t="s">
        <v>10</v>
      </c>
      <c r="E2" s="5">
        <v>917</v>
      </c>
      <c r="F2" s="5">
        <f>E2*1.1</f>
        <v>1008.7</v>
      </c>
      <c r="G2" s="42">
        <v>21500</v>
      </c>
      <c r="H2" s="7">
        <f>E2*G2</f>
        <v>19715500</v>
      </c>
      <c r="I2" s="7">
        <f>ROUND(H2*1.1,0)</f>
        <v>21687050</v>
      </c>
      <c r="J2" s="43">
        <f>MROUND((I2*0.03/12),500)</f>
        <v>54000</v>
      </c>
      <c r="K2" s="8">
        <f>F2*3000</f>
        <v>3026100</v>
      </c>
      <c r="M2" s="25">
        <f>H2/F2</f>
        <v>19545.454545454544</v>
      </c>
    </row>
    <row r="3" spans="1:13" ht="16.5" customHeight="1" x14ac:dyDescent="0.25">
      <c r="A3" s="41">
        <v>2</v>
      </c>
      <c r="B3" s="41">
        <v>201</v>
      </c>
      <c r="C3" s="41">
        <v>2</v>
      </c>
      <c r="D3" s="5" t="s">
        <v>9</v>
      </c>
      <c r="E3" s="5">
        <v>536</v>
      </c>
      <c r="F3" s="5">
        <f t="shared" ref="F3:F29" si="0">E3*1.1</f>
        <v>589.6</v>
      </c>
      <c r="G3" s="42">
        <f>G2</f>
        <v>21500</v>
      </c>
      <c r="H3" s="7">
        <f t="shared" ref="H3:H29" si="1">E3*G3</f>
        <v>11524000</v>
      </c>
      <c r="I3" s="7">
        <f t="shared" ref="I3:I29" si="2">ROUND(H3*1.1,0)</f>
        <v>12676400</v>
      </c>
      <c r="J3" s="43">
        <f t="shared" ref="J3:J29" si="3">MROUND((I3*0.03/12),500)</f>
        <v>31500</v>
      </c>
      <c r="K3" s="8">
        <f t="shared" ref="K3:K29" si="4">F3*3000</f>
        <v>1768800</v>
      </c>
    </row>
    <row r="4" spans="1:13" ht="16.5" customHeight="1" x14ac:dyDescent="0.25">
      <c r="A4" s="41">
        <v>3</v>
      </c>
      <c r="B4" s="41">
        <v>202</v>
      </c>
      <c r="C4" s="41">
        <v>2</v>
      </c>
      <c r="D4" s="5" t="s">
        <v>19</v>
      </c>
      <c r="E4" s="5">
        <v>374</v>
      </c>
      <c r="F4" s="5">
        <f t="shared" si="0"/>
        <v>411.40000000000003</v>
      </c>
      <c r="G4" s="42">
        <f>G3</f>
        <v>21500</v>
      </c>
      <c r="H4" s="7">
        <f t="shared" si="1"/>
        <v>8041000</v>
      </c>
      <c r="I4" s="7">
        <f t="shared" si="2"/>
        <v>8845100</v>
      </c>
      <c r="J4" s="43">
        <f t="shared" si="3"/>
        <v>22000</v>
      </c>
      <c r="K4" s="8">
        <f t="shared" si="4"/>
        <v>1234200</v>
      </c>
    </row>
    <row r="5" spans="1:13" ht="16.5" customHeight="1" x14ac:dyDescent="0.25">
      <c r="A5" s="41">
        <v>4</v>
      </c>
      <c r="B5" s="41">
        <v>203</v>
      </c>
      <c r="C5" s="41">
        <v>2</v>
      </c>
      <c r="D5" s="5" t="s">
        <v>19</v>
      </c>
      <c r="E5" s="5">
        <v>374</v>
      </c>
      <c r="F5" s="5">
        <f t="shared" si="0"/>
        <v>411.40000000000003</v>
      </c>
      <c r="G5" s="42">
        <f>G4</f>
        <v>21500</v>
      </c>
      <c r="H5" s="7">
        <f t="shared" si="1"/>
        <v>8041000</v>
      </c>
      <c r="I5" s="7">
        <f t="shared" si="2"/>
        <v>8845100</v>
      </c>
      <c r="J5" s="43">
        <f t="shared" si="3"/>
        <v>22000</v>
      </c>
      <c r="K5" s="8">
        <f t="shared" si="4"/>
        <v>1234200</v>
      </c>
    </row>
    <row r="6" spans="1:13" ht="16.5" customHeight="1" x14ac:dyDescent="0.25">
      <c r="A6" s="41">
        <v>5</v>
      </c>
      <c r="B6" s="41">
        <v>204</v>
      </c>
      <c r="C6" s="41">
        <v>2</v>
      </c>
      <c r="D6" s="5" t="s">
        <v>9</v>
      </c>
      <c r="E6" s="5">
        <v>536</v>
      </c>
      <c r="F6" s="5">
        <f t="shared" si="0"/>
        <v>589.6</v>
      </c>
      <c r="G6" s="42">
        <f>G5</f>
        <v>21500</v>
      </c>
      <c r="H6" s="7">
        <f t="shared" si="1"/>
        <v>11524000</v>
      </c>
      <c r="I6" s="7">
        <f t="shared" si="2"/>
        <v>12676400</v>
      </c>
      <c r="J6" s="43">
        <f t="shared" si="3"/>
        <v>31500</v>
      </c>
      <c r="K6" s="8">
        <f t="shared" si="4"/>
        <v>1768800</v>
      </c>
    </row>
    <row r="7" spans="1:13" ht="16.5" customHeight="1" x14ac:dyDescent="0.25">
      <c r="A7" s="41">
        <v>6</v>
      </c>
      <c r="B7" s="41">
        <v>301</v>
      </c>
      <c r="C7" s="41">
        <v>3</v>
      </c>
      <c r="D7" s="5" t="s">
        <v>9</v>
      </c>
      <c r="E7" s="5">
        <v>536</v>
      </c>
      <c r="F7" s="5">
        <f t="shared" si="0"/>
        <v>589.6</v>
      </c>
      <c r="G7" s="42">
        <f>G6+90</f>
        <v>21590</v>
      </c>
      <c r="H7" s="7">
        <f t="shared" si="1"/>
        <v>11572240</v>
      </c>
      <c r="I7" s="7">
        <f t="shared" si="2"/>
        <v>12729464</v>
      </c>
      <c r="J7" s="43">
        <f t="shared" si="3"/>
        <v>32000</v>
      </c>
      <c r="K7" s="8">
        <f t="shared" si="4"/>
        <v>1768800</v>
      </c>
    </row>
    <row r="8" spans="1:13" ht="16.5" customHeight="1" x14ac:dyDescent="0.25">
      <c r="A8" s="41">
        <v>7</v>
      </c>
      <c r="B8" s="41">
        <v>302</v>
      </c>
      <c r="C8" s="41">
        <v>3</v>
      </c>
      <c r="D8" s="5" t="s">
        <v>19</v>
      </c>
      <c r="E8" s="5">
        <v>374</v>
      </c>
      <c r="F8" s="5">
        <f t="shared" si="0"/>
        <v>411.40000000000003</v>
      </c>
      <c r="G8" s="42">
        <f>G7</f>
        <v>21590</v>
      </c>
      <c r="H8" s="7">
        <f t="shared" si="1"/>
        <v>8074660</v>
      </c>
      <c r="I8" s="7">
        <f t="shared" si="2"/>
        <v>8882126</v>
      </c>
      <c r="J8" s="43">
        <f t="shared" si="3"/>
        <v>22000</v>
      </c>
      <c r="K8" s="8">
        <f t="shared" si="4"/>
        <v>1234200</v>
      </c>
    </row>
    <row r="9" spans="1:13" ht="16.5" customHeight="1" x14ac:dyDescent="0.25">
      <c r="A9" s="41">
        <v>8</v>
      </c>
      <c r="B9" s="41">
        <v>303</v>
      </c>
      <c r="C9" s="41">
        <v>3</v>
      </c>
      <c r="D9" s="5" t="s">
        <v>19</v>
      </c>
      <c r="E9" s="5">
        <v>374</v>
      </c>
      <c r="F9" s="5">
        <f t="shared" si="0"/>
        <v>411.40000000000003</v>
      </c>
      <c r="G9" s="42">
        <f>G8</f>
        <v>21590</v>
      </c>
      <c r="H9" s="7">
        <f t="shared" si="1"/>
        <v>8074660</v>
      </c>
      <c r="I9" s="7">
        <f t="shared" si="2"/>
        <v>8882126</v>
      </c>
      <c r="J9" s="43">
        <f t="shared" si="3"/>
        <v>22000</v>
      </c>
      <c r="K9" s="8">
        <f t="shared" si="4"/>
        <v>1234200</v>
      </c>
    </row>
    <row r="10" spans="1:13" ht="16.5" customHeight="1" x14ac:dyDescent="0.25">
      <c r="A10" s="41">
        <v>9</v>
      </c>
      <c r="B10" s="41">
        <v>304</v>
      </c>
      <c r="C10" s="41">
        <v>3</v>
      </c>
      <c r="D10" s="5" t="s">
        <v>9</v>
      </c>
      <c r="E10" s="5">
        <v>536</v>
      </c>
      <c r="F10" s="5">
        <f t="shared" si="0"/>
        <v>589.6</v>
      </c>
      <c r="G10" s="42">
        <f>G9</f>
        <v>21590</v>
      </c>
      <c r="H10" s="7">
        <f t="shared" si="1"/>
        <v>11572240</v>
      </c>
      <c r="I10" s="7">
        <f t="shared" si="2"/>
        <v>12729464</v>
      </c>
      <c r="J10" s="43">
        <f t="shared" si="3"/>
        <v>32000</v>
      </c>
      <c r="K10" s="8">
        <f t="shared" si="4"/>
        <v>1768800</v>
      </c>
    </row>
    <row r="11" spans="1:13" ht="16.5" customHeight="1" x14ac:dyDescent="0.25">
      <c r="A11" s="41">
        <v>10</v>
      </c>
      <c r="B11" s="41">
        <v>401</v>
      </c>
      <c r="C11" s="41">
        <v>4</v>
      </c>
      <c r="D11" s="5" t="s">
        <v>9</v>
      </c>
      <c r="E11" s="5">
        <v>536</v>
      </c>
      <c r="F11" s="5">
        <f t="shared" si="0"/>
        <v>589.6</v>
      </c>
      <c r="G11" s="42">
        <f>G10+90</f>
        <v>21680</v>
      </c>
      <c r="H11" s="7">
        <f t="shared" si="1"/>
        <v>11620480</v>
      </c>
      <c r="I11" s="7">
        <f t="shared" si="2"/>
        <v>12782528</v>
      </c>
      <c r="J11" s="43">
        <f t="shared" si="3"/>
        <v>32000</v>
      </c>
      <c r="K11" s="8">
        <f t="shared" si="4"/>
        <v>1768800</v>
      </c>
    </row>
    <row r="12" spans="1:13" ht="16.5" customHeight="1" x14ac:dyDescent="0.25">
      <c r="A12" s="41">
        <v>11</v>
      </c>
      <c r="B12" s="41">
        <v>402</v>
      </c>
      <c r="C12" s="41">
        <v>4</v>
      </c>
      <c r="D12" s="5" t="s">
        <v>19</v>
      </c>
      <c r="E12" s="5">
        <v>374</v>
      </c>
      <c r="F12" s="5">
        <f t="shared" si="0"/>
        <v>411.40000000000003</v>
      </c>
      <c r="G12" s="42">
        <f>G11</f>
        <v>21680</v>
      </c>
      <c r="H12" s="7">
        <f t="shared" si="1"/>
        <v>8108320</v>
      </c>
      <c r="I12" s="7">
        <f t="shared" si="2"/>
        <v>8919152</v>
      </c>
      <c r="J12" s="43">
        <f t="shared" si="3"/>
        <v>22500</v>
      </c>
      <c r="K12" s="8">
        <f t="shared" si="4"/>
        <v>1234200</v>
      </c>
    </row>
    <row r="13" spans="1:13" ht="16.5" customHeight="1" x14ac:dyDescent="0.25">
      <c r="A13" s="41">
        <v>12</v>
      </c>
      <c r="B13" s="41">
        <v>403</v>
      </c>
      <c r="C13" s="41">
        <v>4</v>
      </c>
      <c r="D13" s="5" t="s">
        <v>19</v>
      </c>
      <c r="E13" s="5">
        <v>374</v>
      </c>
      <c r="F13" s="5">
        <f t="shared" si="0"/>
        <v>411.40000000000003</v>
      </c>
      <c r="G13" s="42">
        <f>G12</f>
        <v>21680</v>
      </c>
      <c r="H13" s="7">
        <f t="shared" si="1"/>
        <v>8108320</v>
      </c>
      <c r="I13" s="7">
        <f t="shared" si="2"/>
        <v>8919152</v>
      </c>
      <c r="J13" s="43">
        <f t="shared" si="3"/>
        <v>22500</v>
      </c>
      <c r="K13" s="8">
        <f t="shared" si="4"/>
        <v>1234200</v>
      </c>
    </row>
    <row r="14" spans="1:13" ht="16.5" customHeight="1" x14ac:dyDescent="0.25">
      <c r="A14" s="41">
        <v>13</v>
      </c>
      <c r="B14" s="41">
        <v>404</v>
      </c>
      <c r="C14" s="41">
        <v>4</v>
      </c>
      <c r="D14" s="5" t="s">
        <v>9</v>
      </c>
      <c r="E14" s="5">
        <v>536</v>
      </c>
      <c r="F14" s="5">
        <f t="shared" si="0"/>
        <v>589.6</v>
      </c>
      <c r="G14" s="42">
        <f>G13</f>
        <v>21680</v>
      </c>
      <c r="H14" s="7">
        <f t="shared" si="1"/>
        <v>11620480</v>
      </c>
      <c r="I14" s="7">
        <f t="shared" si="2"/>
        <v>12782528</v>
      </c>
      <c r="J14" s="43">
        <f t="shared" si="3"/>
        <v>32000</v>
      </c>
      <c r="K14" s="8">
        <f t="shared" si="4"/>
        <v>1768800</v>
      </c>
    </row>
    <row r="15" spans="1:13" ht="16.5" customHeight="1" x14ac:dyDescent="0.25">
      <c r="A15" s="41">
        <v>14</v>
      </c>
      <c r="B15" s="41">
        <v>501</v>
      </c>
      <c r="C15" s="41">
        <v>5</v>
      </c>
      <c r="D15" s="65" t="s">
        <v>9</v>
      </c>
      <c r="E15" s="66">
        <v>536</v>
      </c>
      <c r="F15" s="5">
        <f t="shared" si="0"/>
        <v>589.6</v>
      </c>
      <c r="G15" s="42">
        <f>G14+90</f>
        <v>21770</v>
      </c>
      <c r="H15" s="7">
        <f t="shared" si="1"/>
        <v>11668720</v>
      </c>
      <c r="I15" s="7">
        <f t="shared" si="2"/>
        <v>12835592</v>
      </c>
      <c r="J15" s="43">
        <f t="shared" si="3"/>
        <v>32000</v>
      </c>
      <c r="K15" s="8">
        <f t="shared" si="4"/>
        <v>1768800</v>
      </c>
    </row>
    <row r="16" spans="1:13" ht="16.5" customHeight="1" x14ac:dyDescent="0.25">
      <c r="A16" s="41">
        <v>15</v>
      </c>
      <c r="B16" s="41">
        <v>502</v>
      </c>
      <c r="C16" s="44">
        <v>5</v>
      </c>
      <c r="D16" s="67" t="s">
        <v>19</v>
      </c>
      <c r="E16" s="68">
        <v>374</v>
      </c>
      <c r="F16" s="5">
        <f t="shared" si="0"/>
        <v>411.40000000000003</v>
      </c>
      <c r="G16" s="42">
        <f>G15</f>
        <v>21770</v>
      </c>
      <c r="H16" s="7">
        <f t="shared" si="1"/>
        <v>8141980</v>
      </c>
      <c r="I16" s="7">
        <f t="shared" si="2"/>
        <v>8956178</v>
      </c>
      <c r="J16" s="43">
        <f t="shared" si="3"/>
        <v>22500</v>
      </c>
      <c r="K16" s="8">
        <f t="shared" si="4"/>
        <v>1234200</v>
      </c>
    </row>
    <row r="17" spans="1:11" ht="16.5" customHeight="1" x14ac:dyDescent="0.25">
      <c r="A17" s="41">
        <v>16</v>
      </c>
      <c r="B17" s="41">
        <v>503</v>
      </c>
      <c r="C17" s="44">
        <v>5</v>
      </c>
      <c r="D17" s="67" t="s">
        <v>19</v>
      </c>
      <c r="E17" s="68">
        <v>374</v>
      </c>
      <c r="F17" s="5">
        <f t="shared" si="0"/>
        <v>411.40000000000003</v>
      </c>
      <c r="G17" s="42">
        <f>G16</f>
        <v>21770</v>
      </c>
      <c r="H17" s="7">
        <f t="shared" si="1"/>
        <v>8141980</v>
      </c>
      <c r="I17" s="7">
        <f t="shared" si="2"/>
        <v>8956178</v>
      </c>
      <c r="J17" s="43">
        <f t="shared" si="3"/>
        <v>22500</v>
      </c>
      <c r="K17" s="8">
        <f t="shared" si="4"/>
        <v>1234200</v>
      </c>
    </row>
    <row r="18" spans="1:11" ht="16.5" customHeight="1" x14ac:dyDescent="0.25">
      <c r="A18" s="41">
        <v>17</v>
      </c>
      <c r="B18" s="41">
        <v>504</v>
      </c>
      <c r="C18" s="44">
        <v>5</v>
      </c>
      <c r="D18" s="67" t="s">
        <v>9</v>
      </c>
      <c r="E18" s="68">
        <v>536</v>
      </c>
      <c r="F18" s="5">
        <f t="shared" si="0"/>
        <v>589.6</v>
      </c>
      <c r="G18" s="42">
        <f>G17</f>
        <v>21770</v>
      </c>
      <c r="H18" s="7">
        <f t="shared" si="1"/>
        <v>11668720</v>
      </c>
      <c r="I18" s="7">
        <f t="shared" si="2"/>
        <v>12835592</v>
      </c>
      <c r="J18" s="43">
        <f t="shared" si="3"/>
        <v>32000</v>
      </c>
      <c r="K18" s="8">
        <f t="shared" si="4"/>
        <v>1768800</v>
      </c>
    </row>
    <row r="19" spans="1:11" ht="16.5" customHeight="1" x14ac:dyDescent="0.25">
      <c r="A19" s="41">
        <v>18</v>
      </c>
      <c r="B19" s="45">
        <v>601</v>
      </c>
      <c r="C19" s="46">
        <v>6</v>
      </c>
      <c r="D19" s="65" t="s">
        <v>9</v>
      </c>
      <c r="E19" s="66">
        <v>536</v>
      </c>
      <c r="F19" s="5">
        <f t="shared" si="0"/>
        <v>589.6</v>
      </c>
      <c r="G19" s="42">
        <f>G18+90</f>
        <v>21860</v>
      </c>
      <c r="H19" s="7">
        <f t="shared" si="1"/>
        <v>11716960</v>
      </c>
      <c r="I19" s="7">
        <f t="shared" si="2"/>
        <v>12888656</v>
      </c>
      <c r="J19" s="43">
        <f t="shared" si="3"/>
        <v>32000</v>
      </c>
      <c r="K19" s="8">
        <f t="shared" si="4"/>
        <v>1768800</v>
      </c>
    </row>
    <row r="20" spans="1:11" ht="16.5" customHeight="1" x14ac:dyDescent="0.25">
      <c r="A20" s="41">
        <v>19</v>
      </c>
      <c r="B20" s="41">
        <v>602</v>
      </c>
      <c r="C20" s="46">
        <v>6</v>
      </c>
      <c r="D20" s="67" t="s">
        <v>19</v>
      </c>
      <c r="E20" s="68">
        <v>374</v>
      </c>
      <c r="F20" s="5">
        <f t="shared" si="0"/>
        <v>411.40000000000003</v>
      </c>
      <c r="G20" s="42">
        <f>G19</f>
        <v>21860</v>
      </c>
      <c r="H20" s="7">
        <f t="shared" si="1"/>
        <v>8175640</v>
      </c>
      <c r="I20" s="7">
        <f t="shared" si="2"/>
        <v>8993204</v>
      </c>
      <c r="J20" s="43">
        <f t="shared" si="3"/>
        <v>22500</v>
      </c>
      <c r="K20" s="8">
        <f t="shared" si="4"/>
        <v>1234200</v>
      </c>
    </row>
    <row r="21" spans="1:11" ht="16.5" customHeight="1" x14ac:dyDescent="0.25">
      <c r="A21" s="41">
        <v>20</v>
      </c>
      <c r="B21" s="45">
        <v>603</v>
      </c>
      <c r="C21" s="46">
        <v>6</v>
      </c>
      <c r="D21" s="67" t="s">
        <v>19</v>
      </c>
      <c r="E21" s="68">
        <v>374</v>
      </c>
      <c r="F21" s="5">
        <f t="shared" si="0"/>
        <v>411.40000000000003</v>
      </c>
      <c r="G21" s="42">
        <f>G20</f>
        <v>21860</v>
      </c>
      <c r="H21" s="7">
        <f t="shared" si="1"/>
        <v>8175640</v>
      </c>
      <c r="I21" s="7">
        <f t="shared" si="2"/>
        <v>8993204</v>
      </c>
      <c r="J21" s="43">
        <f t="shared" si="3"/>
        <v>22500</v>
      </c>
      <c r="K21" s="8">
        <f t="shared" si="4"/>
        <v>1234200</v>
      </c>
    </row>
    <row r="22" spans="1:11" ht="16.5" customHeight="1" x14ac:dyDescent="0.25">
      <c r="A22" s="41">
        <v>21</v>
      </c>
      <c r="B22" s="41">
        <v>604</v>
      </c>
      <c r="C22" s="46">
        <v>6</v>
      </c>
      <c r="D22" s="67" t="s">
        <v>9</v>
      </c>
      <c r="E22" s="68">
        <v>536</v>
      </c>
      <c r="F22" s="5">
        <f t="shared" si="0"/>
        <v>589.6</v>
      </c>
      <c r="G22" s="42">
        <f>G21</f>
        <v>21860</v>
      </c>
      <c r="H22" s="7">
        <f t="shared" si="1"/>
        <v>11716960</v>
      </c>
      <c r="I22" s="7">
        <f t="shared" si="2"/>
        <v>12888656</v>
      </c>
      <c r="J22" s="43">
        <f t="shared" si="3"/>
        <v>32000</v>
      </c>
      <c r="K22" s="8">
        <f t="shared" si="4"/>
        <v>1768800</v>
      </c>
    </row>
    <row r="23" spans="1:11" ht="16.5" customHeight="1" x14ac:dyDescent="0.25">
      <c r="A23" s="41">
        <v>22</v>
      </c>
      <c r="B23" s="45">
        <v>701</v>
      </c>
      <c r="C23" s="46">
        <v>7</v>
      </c>
      <c r="D23" s="65" t="s">
        <v>9</v>
      </c>
      <c r="E23" s="66">
        <v>536</v>
      </c>
      <c r="F23" s="5">
        <f t="shared" si="0"/>
        <v>589.6</v>
      </c>
      <c r="G23" s="42">
        <f>G22+90</f>
        <v>21950</v>
      </c>
      <c r="H23" s="7">
        <f t="shared" si="1"/>
        <v>11765200</v>
      </c>
      <c r="I23" s="7">
        <f t="shared" si="2"/>
        <v>12941720</v>
      </c>
      <c r="J23" s="43">
        <f t="shared" si="3"/>
        <v>32500</v>
      </c>
      <c r="K23" s="8">
        <f t="shared" si="4"/>
        <v>1768800</v>
      </c>
    </row>
    <row r="24" spans="1:11" x14ac:dyDescent="0.25">
      <c r="A24" s="41">
        <v>23</v>
      </c>
      <c r="B24" s="45">
        <v>702</v>
      </c>
      <c r="C24" s="46">
        <v>7</v>
      </c>
      <c r="D24" s="67" t="s">
        <v>19</v>
      </c>
      <c r="E24" s="68">
        <v>374</v>
      </c>
      <c r="F24" s="5">
        <f t="shared" si="0"/>
        <v>411.40000000000003</v>
      </c>
      <c r="G24" s="42">
        <f>G23</f>
        <v>21950</v>
      </c>
      <c r="H24" s="7">
        <f t="shared" si="1"/>
        <v>8209300</v>
      </c>
      <c r="I24" s="7">
        <f t="shared" si="2"/>
        <v>9030230</v>
      </c>
      <c r="J24" s="43">
        <f t="shared" si="3"/>
        <v>22500</v>
      </c>
      <c r="K24" s="8">
        <f t="shared" si="4"/>
        <v>1234200</v>
      </c>
    </row>
    <row r="25" spans="1:11" x14ac:dyDescent="0.25">
      <c r="A25" s="41">
        <v>24</v>
      </c>
      <c r="B25" s="45">
        <v>703</v>
      </c>
      <c r="C25" s="46">
        <v>7</v>
      </c>
      <c r="D25" s="67" t="s">
        <v>19</v>
      </c>
      <c r="E25" s="68">
        <v>374</v>
      </c>
      <c r="F25" s="5">
        <f t="shared" si="0"/>
        <v>411.40000000000003</v>
      </c>
      <c r="G25" s="42">
        <f>G24</f>
        <v>21950</v>
      </c>
      <c r="H25" s="7">
        <f t="shared" si="1"/>
        <v>8209300</v>
      </c>
      <c r="I25" s="7">
        <f t="shared" si="2"/>
        <v>9030230</v>
      </c>
      <c r="J25" s="43">
        <f t="shared" si="3"/>
        <v>22500</v>
      </c>
      <c r="K25" s="8">
        <f t="shared" si="4"/>
        <v>1234200</v>
      </c>
    </row>
    <row r="26" spans="1:11" x14ac:dyDescent="0.25">
      <c r="A26" s="41">
        <v>25</v>
      </c>
      <c r="B26" s="45">
        <v>704</v>
      </c>
      <c r="C26" s="46">
        <v>7</v>
      </c>
      <c r="D26" s="67" t="s">
        <v>9</v>
      </c>
      <c r="E26" s="68">
        <v>536</v>
      </c>
      <c r="F26" s="5">
        <f t="shared" si="0"/>
        <v>589.6</v>
      </c>
      <c r="G26" s="42">
        <f>G25</f>
        <v>21950</v>
      </c>
      <c r="H26" s="7">
        <f t="shared" si="1"/>
        <v>11765200</v>
      </c>
      <c r="I26" s="7">
        <f t="shared" si="2"/>
        <v>12941720</v>
      </c>
      <c r="J26" s="43">
        <f t="shared" si="3"/>
        <v>32500</v>
      </c>
      <c r="K26" s="8">
        <f t="shared" si="4"/>
        <v>1768800</v>
      </c>
    </row>
    <row r="27" spans="1:11" x14ac:dyDescent="0.25">
      <c r="A27" s="41">
        <v>26</v>
      </c>
      <c r="B27" s="45">
        <v>801</v>
      </c>
      <c r="C27" s="46">
        <v>8</v>
      </c>
      <c r="D27" s="65" t="s">
        <v>9</v>
      </c>
      <c r="E27" s="66">
        <v>536</v>
      </c>
      <c r="F27" s="5">
        <f t="shared" si="0"/>
        <v>589.6</v>
      </c>
      <c r="G27" s="42">
        <f>G26+90</f>
        <v>22040</v>
      </c>
      <c r="H27" s="7">
        <f t="shared" si="1"/>
        <v>11813440</v>
      </c>
      <c r="I27" s="7">
        <f t="shared" si="2"/>
        <v>12994784</v>
      </c>
      <c r="J27" s="43">
        <f t="shared" si="3"/>
        <v>32500</v>
      </c>
      <c r="K27" s="8">
        <f t="shared" si="4"/>
        <v>1768800</v>
      </c>
    </row>
    <row r="28" spans="1:11" ht="16.5" customHeight="1" x14ac:dyDescent="0.25">
      <c r="A28" s="41">
        <v>27</v>
      </c>
      <c r="B28" s="45">
        <v>803</v>
      </c>
      <c r="C28" s="46">
        <v>8</v>
      </c>
      <c r="D28" s="67" t="s">
        <v>19</v>
      </c>
      <c r="E28" s="68">
        <v>374</v>
      </c>
      <c r="F28" s="5">
        <f t="shared" si="0"/>
        <v>411.40000000000003</v>
      </c>
      <c r="G28" s="42">
        <f>G27</f>
        <v>22040</v>
      </c>
      <c r="H28" s="7">
        <f t="shared" si="1"/>
        <v>8242960</v>
      </c>
      <c r="I28" s="7">
        <f t="shared" si="2"/>
        <v>9067256</v>
      </c>
      <c r="J28" s="43">
        <f t="shared" si="3"/>
        <v>22500</v>
      </c>
      <c r="K28" s="8">
        <f t="shared" si="4"/>
        <v>1234200</v>
      </c>
    </row>
    <row r="29" spans="1:11" ht="16.5" customHeight="1" x14ac:dyDescent="0.25">
      <c r="A29" s="41">
        <v>28</v>
      </c>
      <c r="B29" s="45">
        <v>804</v>
      </c>
      <c r="C29" s="46">
        <v>8</v>
      </c>
      <c r="D29" s="67" t="s">
        <v>9</v>
      </c>
      <c r="E29" s="68">
        <v>536</v>
      </c>
      <c r="F29" s="5">
        <f t="shared" si="0"/>
        <v>589.6</v>
      </c>
      <c r="G29" s="42">
        <f>G28</f>
        <v>22040</v>
      </c>
      <c r="H29" s="7">
        <f t="shared" si="1"/>
        <v>11813440</v>
      </c>
      <c r="I29" s="7">
        <f t="shared" si="2"/>
        <v>12994784</v>
      </c>
      <c r="J29" s="43">
        <f t="shared" si="3"/>
        <v>32500</v>
      </c>
      <c r="K29" s="8">
        <f t="shared" si="4"/>
        <v>1768800</v>
      </c>
    </row>
    <row r="30" spans="1:11" x14ac:dyDescent="0.25">
      <c r="A30" s="51" t="s">
        <v>4</v>
      </c>
      <c r="B30" s="52"/>
      <c r="C30" s="52"/>
      <c r="D30" s="53"/>
      <c r="E30" s="47">
        <f t="shared" ref="E30:F30" si="5">SUM(E2:E29)</f>
        <v>13283</v>
      </c>
      <c r="F30" s="47">
        <f t="shared" si="5"/>
        <v>14611.300000000001</v>
      </c>
      <c r="G30" s="48"/>
      <c r="H30" s="9">
        <f>SUM(H2:H29)</f>
        <v>288822340</v>
      </c>
      <c r="I30" s="9">
        <f>SUM(I2:I29)</f>
        <v>317704574</v>
      </c>
      <c r="J30" s="43"/>
      <c r="K30" s="10">
        <f>SUM(K2:K29)</f>
        <v>43833900</v>
      </c>
    </row>
  </sheetData>
  <mergeCells count="1">
    <mergeCell ref="A30:D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8DB7-1CE3-4CFB-B8C0-5009ACD491C4}">
  <dimension ref="A1:L29"/>
  <sheetViews>
    <sheetView topLeftCell="A25" zoomScale="175" zoomScaleNormal="175" workbookViewId="0">
      <selection activeCell="G2" sqref="G2:J28"/>
    </sheetView>
  </sheetViews>
  <sheetFormatPr defaultRowHeight="15" x14ac:dyDescent="0.25"/>
  <cols>
    <col min="1" max="1" width="4.7109375" customWidth="1"/>
    <col min="2" max="2" width="6" customWidth="1"/>
    <col min="3" max="3" width="4.5703125" customWidth="1"/>
    <col min="4" max="4" width="7.140625" customWidth="1"/>
    <col min="5" max="5" width="7.28515625" customWidth="1"/>
    <col min="6" max="6" width="6.140625" customWidth="1"/>
    <col min="7" max="7" width="7.42578125" customWidth="1"/>
    <col min="8" max="8" width="10.7109375" style="49" customWidth="1"/>
    <col min="9" max="9" width="11.140625" style="49" customWidth="1"/>
    <col min="10" max="10" width="7.7109375" customWidth="1"/>
    <col min="11" max="11" width="9.7109375" style="49" customWidth="1"/>
    <col min="12" max="12" width="15.7109375" style="1" customWidth="1"/>
  </cols>
  <sheetData>
    <row r="1" spans="1:11" ht="51.75" customHeight="1" x14ac:dyDescent="0.25">
      <c r="A1" s="37" t="s">
        <v>0</v>
      </c>
      <c r="B1" s="37" t="s">
        <v>8</v>
      </c>
      <c r="C1" s="37" t="s">
        <v>1</v>
      </c>
      <c r="D1" s="37" t="s">
        <v>2</v>
      </c>
      <c r="E1" s="38" t="s">
        <v>16</v>
      </c>
      <c r="F1" s="37" t="s">
        <v>3</v>
      </c>
      <c r="G1" s="37" t="s">
        <v>12</v>
      </c>
      <c r="H1" s="39" t="s">
        <v>32</v>
      </c>
      <c r="I1" s="39" t="s">
        <v>13</v>
      </c>
      <c r="J1" s="37" t="s">
        <v>14</v>
      </c>
      <c r="K1" s="40" t="s">
        <v>15</v>
      </c>
    </row>
    <row r="2" spans="1:11" ht="16.5" customHeight="1" x14ac:dyDescent="0.25">
      <c r="A2" s="41">
        <v>1</v>
      </c>
      <c r="B2" s="41">
        <v>101</v>
      </c>
      <c r="C2" s="41">
        <v>1</v>
      </c>
      <c r="D2" s="5" t="s">
        <v>45</v>
      </c>
      <c r="E2" s="5">
        <v>917</v>
      </c>
      <c r="F2" s="5">
        <f>E2*1.1</f>
        <v>1008.7</v>
      </c>
      <c r="G2" s="42">
        <v>21500</v>
      </c>
      <c r="H2" s="7">
        <f>E2*G2</f>
        <v>19715500</v>
      </c>
      <c r="I2" s="7">
        <f>ROUND(H2*1.1,0)</f>
        <v>21687050</v>
      </c>
      <c r="J2" s="43">
        <f>MROUND((I2*0.03/12),500)</f>
        <v>54000</v>
      </c>
      <c r="K2" s="8">
        <f>F2*3000</f>
        <v>3026100</v>
      </c>
    </row>
    <row r="3" spans="1:11" ht="16.5" customHeight="1" x14ac:dyDescent="0.25">
      <c r="A3" s="41">
        <v>2</v>
      </c>
      <c r="B3" s="41">
        <v>201</v>
      </c>
      <c r="C3" s="41">
        <v>2</v>
      </c>
      <c r="D3" s="5" t="s">
        <v>19</v>
      </c>
      <c r="E3" s="5">
        <v>374</v>
      </c>
      <c r="F3" s="5">
        <f t="shared" ref="F3:F28" si="0">E3*1.1</f>
        <v>411.40000000000003</v>
      </c>
      <c r="G3" s="42">
        <f>G2</f>
        <v>21500</v>
      </c>
      <c r="H3" s="7">
        <f t="shared" ref="H3:H28" si="1">E3*G3</f>
        <v>8041000</v>
      </c>
      <c r="I3" s="7">
        <f t="shared" ref="I3:I28" si="2">ROUND(H3*1.1,0)</f>
        <v>8845100</v>
      </c>
      <c r="J3" s="43">
        <f t="shared" ref="J3:J28" si="3">MROUND((I3*0.03/12),500)</f>
        <v>22000</v>
      </c>
      <c r="K3" s="8">
        <f t="shared" ref="K3:K28" si="4">F3*3000</f>
        <v>1234200</v>
      </c>
    </row>
    <row r="4" spans="1:11" ht="16.5" customHeight="1" x14ac:dyDescent="0.25">
      <c r="A4" s="41">
        <v>3</v>
      </c>
      <c r="B4" s="41">
        <v>202</v>
      </c>
      <c r="C4" s="41">
        <v>2</v>
      </c>
      <c r="D4" s="5" t="s">
        <v>19</v>
      </c>
      <c r="E4" s="5">
        <v>377</v>
      </c>
      <c r="F4" s="5">
        <f t="shared" si="0"/>
        <v>414.70000000000005</v>
      </c>
      <c r="G4" s="42">
        <f>G3</f>
        <v>21500</v>
      </c>
      <c r="H4" s="7">
        <f t="shared" si="1"/>
        <v>8105500</v>
      </c>
      <c r="I4" s="7">
        <f t="shared" si="2"/>
        <v>8916050</v>
      </c>
      <c r="J4" s="43">
        <f t="shared" si="3"/>
        <v>22500</v>
      </c>
      <c r="K4" s="8">
        <f t="shared" si="4"/>
        <v>1244100.0000000002</v>
      </c>
    </row>
    <row r="5" spans="1:11" ht="16.5" customHeight="1" x14ac:dyDescent="0.25">
      <c r="A5" s="41">
        <v>4</v>
      </c>
      <c r="B5" s="41">
        <v>203</v>
      </c>
      <c r="C5" s="41">
        <v>2</v>
      </c>
      <c r="D5" s="5" t="s">
        <v>19</v>
      </c>
      <c r="E5" s="5">
        <v>377</v>
      </c>
      <c r="F5" s="5">
        <f t="shared" si="0"/>
        <v>414.70000000000005</v>
      </c>
      <c r="G5" s="42">
        <f>G4</f>
        <v>21500</v>
      </c>
      <c r="H5" s="7">
        <f t="shared" si="1"/>
        <v>8105500</v>
      </c>
      <c r="I5" s="7">
        <f t="shared" si="2"/>
        <v>8916050</v>
      </c>
      <c r="J5" s="43">
        <f t="shared" si="3"/>
        <v>22500</v>
      </c>
      <c r="K5" s="8">
        <f t="shared" si="4"/>
        <v>1244100.0000000002</v>
      </c>
    </row>
    <row r="6" spans="1:11" ht="16.5" customHeight="1" x14ac:dyDescent="0.25">
      <c r="A6" s="41">
        <v>5</v>
      </c>
      <c r="B6" s="41">
        <v>204</v>
      </c>
      <c r="C6" s="41">
        <v>2</v>
      </c>
      <c r="D6" s="5" t="s">
        <v>19</v>
      </c>
      <c r="E6" s="5">
        <v>378</v>
      </c>
      <c r="F6" s="5">
        <f t="shared" si="0"/>
        <v>415.8</v>
      </c>
      <c r="G6" s="42">
        <f>G5</f>
        <v>21500</v>
      </c>
      <c r="H6" s="7">
        <f t="shared" si="1"/>
        <v>8127000</v>
      </c>
      <c r="I6" s="7">
        <f t="shared" si="2"/>
        <v>8939700</v>
      </c>
      <c r="J6" s="43">
        <f t="shared" si="3"/>
        <v>22500</v>
      </c>
      <c r="K6" s="8">
        <f t="shared" si="4"/>
        <v>1247400</v>
      </c>
    </row>
    <row r="7" spans="1:11" ht="16.5" customHeight="1" x14ac:dyDescent="0.25">
      <c r="A7" s="41">
        <v>6</v>
      </c>
      <c r="B7" s="41">
        <v>301</v>
      </c>
      <c r="C7" s="41">
        <v>3</v>
      </c>
      <c r="D7" s="5" t="s">
        <v>19</v>
      </c>
      <c r="E7" s="5">
        <v>374</v>
      </c>
      <c r="F7" s="5">
        <f t="shared" si="0"/>
        <v>411.40000000000003</v>
      </c>
      <c r="G7" s="42">
        <f>G6+90</f>
        <v>21590</v>
      </c>
      <c r="H7" s="7">
        <f t="shared" si="1"/>
        <v>8074660</v>
      </c>
      <c r="I7" s="7">
        <f t="shared" si="2"/>
        <v>8882126</v>
      </c>
      <c r="J7" s="43">
        <f t="shared" si="3"/>
        <v>22000</v>
      </c>
      <c r="K7" s="8">
        <f t="shared" si="4"/>
        <v>1234200</v>
      </c>
    </row>
    <row r="8" spans="1:11" ht="16.5" customHeight="1" x14ac:dyDescent="0.25">
      <c r="A8" s="41">
        <v>7</v>
      </c>
      <c r="B8" s="41">
        <v>302</v>
      </c>
      <c r="C8" s="41">
        <v>3</v>
      </c>
      <c r="D8" s="5" t="s">
        <v>19</v>
      </c>
      <c r="E8" s="5">
        <v>377</v>
      </c>
      <c r="F8" s="5">
        <f t="shared" si="0"/>
        <v>414.70000000000005</v>
      </c>
      <c r="G8" s="42">
        <f>G7</f>
        <v>21590</v>
      </c>
      <c r="H8" s="7">
        <f t="shared" si="1"/>
        <v>8139430</v>
      </c>
      <c r="I8" s="7">
        <f t="shared" si="2"/>
        <v>8953373</v>
      </c>
      <c r="J8" s="43">
        <f t="shared" si="3"/>
        <v>22500</v>
      </c>
      <c r="K8" s="8">
        <f t="shared" si="4"/>
        <v>1244100.0000000002</v>
      </c>
    </row>
    <row r="9" spans="1:11" ht="16.5" customHeight="1" x14ac:dyDescent="0.25">
      <c r="A9" s="41">
        <v>8</v>
      </c>
      <c r="B9" s="41">
        <v>303</v>
      </c>
      <c r="C9" s="41">
        <v>3</v>
      </c>
      <c r="D9" s="5" t="s">
        <v>19</v>
      </c>
      <c r="E9" s="5">
        <v>377</v>
      </c>
      <c r="F9" s="5">
        <f t="shared" si="0"/>
        <v>414.70000000000005</v>
      </c>
      <c r="G9" s="42">
        <f>G8</f>
        <v>21590</v>
      </c>
      <c r="H9" s="7">
        <f t="shared" si="1"/>
        <v>8139430</v>
      </c>
      <c r="I9" s="7">
        <f t="shared" si="2"/>
        <v>8953373</v>
      </c>
      <c r="J9" s="43">
        <f t="shared" si="3"/>
        <v>22500</v>
      </c>
      <c r="K9" s="8">
        <f t="shared" si="4"/>
        <v>1244100.0000000002</v>
      </c>
    </row>
    <row r="10" spans="1:11" ht="16.5" customHeight="1" x14ac:dyDescent="0.25">
      <c r="A10" s="41">
        <v>9</v>
      </c>
      <c r="B10" s="41">
        <v>304</v>
      </c>
      <c r="C10" s="41">
        <v>3</v>
      </c>
      <c r="D10" s="5" t="s">
        <v>19</v>
      </c>
      <c r="E10" s="5">
        <v>378</v>
      </c>
      <c r="F10" s="5">
        <f t="shared" si="0"/>
        <v>415.8</v>
      </c>
      <c r="G10" s="42">
        <f>G9</f>
        <v>21590</v>
      </c>
      <c r="H10" s="7">
        <f t="shared" si="1"/>
        <v>8161020</v>
      </c>
      <c r="I10" s="7">
        <f t="shared" si="2"/>
        <v>8977122</v>
      </c>
      <c r="J10" s="43">
        <f t="shared" si="3"/>
        <v>22500</v>
      </c>
      <c r="K10" s="8">
        <f t="shared" si="4"/>
        <v>1247400</v>
      </c>
    </row>
    <row r="11" spans="1:11" ht="16.5" customHeight="1" x14ac:dyDescent="0.25">
      <c r="A11" s="41">
        <v>10</v>
      </c>
      <c r="B11" s="41">
        <v>401</v>
      </c>
      <c r="C11" s="41">
        <v>4</v>
      </c>
      <c r="D11" s="5" t="s">
        <v>19</v>
      </c>
      <c r="E11" s="5">
        <v>374</v>
      </c>
      <c r="F11" s="5">
        <f t="shared" si="0"/>
        <v>411.40000000000003</v>
      </c>
      <c r="G11" s="42">
        <f>G10+90</f>
        <v>21680</v>
      </c>
      <c r="H11" s="7">
        <f t="shared" si="1"/>
        <v>8108320</v>
      </c>
      <c r="I11" s="7">
        <f t="shared" si="2"/>
        <v>8919152</v>
      </c>
      <c r="J11" s="43">
        <f t="shared" si="3"/>
        <v>22500</v>
      </c>
      <c r="K11" s="8">
        <f t="shared" si="4"/>
        <v>1234200</v>
      </c>
    </row>
    <row r="12" spans="1:11" ht="16.5" customHeight="1" x14ac:dyDescent="0.25">
      <c r="A12" s="41">
        <v>11</v>
      </c>
      <c r="B12" s="41">
        <v>402</v>
      </c>
      <c r="C12" s="41">
        <v>4</v>
      </c>
      <c r="D12" s="5" t="s">
        <v>19</v>
      </c>
      <c r="E12" s="5">
        <v>377</v>
      </c>
      <c r="F12" s="5">
        <f t="shared" si="0"/>
        <v>414.70000000000005</v>
      </c>
      <c r="G12" s="42">
        <f>G11</f>
        <v>21680</v>
      </c>
      <c r="H12" s="7">
        <f t="shared" si="1"/>
        <v>8173360</v>
      </c>
      <c r="I12" s="7">
        <f t="shared" si="2"/>
        <v>8990696</v>
      </c>
      <c r="J12" s="43">
        <f t="shared" si="3"/>
        <v>22500</v>
      </c>
      <c r="K12" s="8">
        <f t="shared" si="4"/>
        <v>1244100.0000000002</v>
      </c>
    </row>
    <row r="13" spans="1:11" ht="16.5" customHeight="1" x14ac:dyDescent="0.25">
      <c r="A13" s="41">
        <v>12</v>
      </c>
      <c r="B13" s="41">
        <v>403</v>
      </c>
      <c r="C13" s="41">
        <v>4</v>
      </c>
      <c r="D13" s="5" t="s">
        <v>19</v>
      </c>
      <c r="E13" s="5">
        <v>377</v>
      </c>
      <c r="F13" s="5">
        <f t="shared" si="0"/>
        <v>414.70000000000005</v>
      </c>
      <c r="G13" s="42">
        <f>G12</f>
        <v>21680</v>
      </c>
      <c r="H13" s="7">
        <f t="shared" si="1"/>
        <v>8173360</v>
      </c>
      <c r="I13" s="7">
        <f t="shared" si="2"/>
        <v>8990696</v>
      </c>
      <c r="J13" s="43">
        <f t="shared" si="3"/>
        <v>22500</v>
      </c>
      <c r="K13" s="8">
        <f t="shared" si="4"/>
        <v>1244100.0000000002</v>
      </c>
    </row>
    <row r="14" spans="1:11" ht="16.5" customHeight="1" x14ac:dyDescent="0.25">
      <c r="A14" s="41">
        <v>13</v>
      </c>
      <c r="B14" s="41">
        <v>404</v>
      </c>
      <c r="C14" s="41">
        <v>4</v>
      </c>
      <c r="D14" s="5" t="s">
        <v>19</v>
      </c>
      <c r="E14" s="5">
        <v>378</v>
      </c>
      <c r="F14" s="5">
        <f t="shared" si="0"/>
        <v>415.8</v>
      </c>
      <c r="G14" s="42">
        <f>G13</f>
        <v>21680</v>
      </c>
      <c r="H14" s="7">
        <f t="shared" si="1"/>
        <v>8195040</v>
      </c>
      <c r="I14" s="7">
        <f t="shared" si="2"/>
        <v>9014544</v>
      </c>
      <c r="J14" s="43">
        <f t="shared" si="3"/>
        <v>22500</v>
      </c>
      <c r="K14" s="8">
        <f t="shared" si="4"/>
        <v>1247400</v>
      </c>
    </row>
    <row r="15" spans="1:11" ht="16.5" customHeight="1" x14ac:dyDescent="0.25">
      <c r="A15" s="41">
        <v>14</v>
      </c>
      <c r="B15" s="41">
        <v>501</v>
      </c>
      <c r="C15" s="41">
        <v>5</v>
      </c>
      <c r="D15" s="5" t="s">
        <v>19</v>
      </c>
      <c r="E15" s="5">
        <v>374</v>
      </c>
      <c r="F15" s="5">
        <f t="shared" si="0"/>
        <v>411.40000000000003</v>
      </c>
      <c r="G15" s="42">
        <f>G14+90</f>
        <v>21770</v>
      </c>
      <c r="H15" s="7">
        <f t="shared" si="1"/>
        <v>8141980</v>
      </c>
      <c r="I15" s="7">
        <f t="shared" si="2"/>
        <v>8956178</v>
      </c>
      <c r="J15" s="43">
        <f t="shared" si="3"/>
        <v>22500</v>
      </c>
      <c r="K15" s="8">
        <f t="shared" si="4"/>
        <v>1234200</v>
      </c>
    </row>
    <row r="16" spans="1:11" ht="16.5" customHeight="1" x14ac:dyDescent="0.25">
      <c r="A16" s="41">
        <v>15</v>
      </c>
      <c r="B16" s="41">
        <v>502</v>
      </c>
      <c r="C16" s="44">
        <v>5</v>
      </c>
      <c r="D16" s="5" t="s">
        <v>19</v>
      </c>
      <c r="E16" s="5">
        <v>377</v>
      </c>
      <c r="F16" s="5">
        <f t="shared" si="0"/>
        <v>414.70000000000005</v>
      </c>
      <c r="G16" s="42">
        <f>G15</f>
        <v>21770</v>
      </c>
      <c r="H16" s="7">
        <f t="shared" si="1"/>
        <v>8207290</v>
      </c>
      <c r="I16" s="7">
        <f t="shared" si="2"/>
        <v>9028019</v>
      </c>
      <c r="J16" s="43">
        <f t="shared" si="3"/>
        <v>22500</v>
      </c>
      <c r="K16" s="8">
        <f t="shared" si="4"/>
        <v>1244100.0000000002</v>
      </c>
    </row>
    <row r="17" spans="1:11" ht="16.5" customHeight="1" x14ac:dyDescent="0.25">
      <c r="A17" s="41">
        <v>16</v>
      </c>
      <c r="B17" s="41">
        <v>503</v>
      </c>
      <c r="C17" s="44">
        <v>5</v>
      </c>
      <c r="D17" s="5" t="s">
        <v>19</v>
      </c>
      <c r="E17" s="5">
        <v>377</v>
      </c>
      <c r="F17" s="5">
        <f t="shared" si="0"/>
        <v>414.70000000000005</v>
      </c>
      <c r="G17" s="42">
        <f>G16</f>
        <v>21770</v>
      </c>
      <c r="H17" s="7">
        <f t="shared" si="1"/>
        <v>8207290</v>
      </c>
      <c r="I17" s="7">
        <f t="shared" si="2"/>
        <v>9028019</v>
      </c>
      <c r="J17" s="43">
        <f t="shared" si="3"/>
        <v>22500</v>
      </c>
      <c r="K17" s="8">
        <f t="shared" si="4"/>
        <v>1244100.0000000002</v>
      </c>
    </row>
    <row r="18" spans="1:11" ht="16.5" customHeight="1" x14ac:dyDescent="0.25">
      <c r="A18" s="41">
        <v>17</v>
      </c>
      <c r="B18" s="41">
        <v>504</v>
      </c>
      <c r="C18" s="44">
        <v>5</v>
      </c>
      <c r="D18" s="5" t="s">
        <v>19</v>
      </c>
      <c r="E18" s="5">
        <v>378</v>
      </c>
      <c r="F18" s="5">
        <f t="shared" si="0"/>
        <v>415.8</v>
      </c>
      <c r="G18" s="42">
        <f>G17</f>
        <v>21770</v>
      </c>
      <c r="H18" s="7">
        <f t="shared" si="1"/>
        <v>8229060</v>
      </c>
      <c r="I18" s="7">
        <f t="shared" si="2"/>
        <v>9051966</v>
      </c>
      <c r="J18" s="43">
        <f t="shared" si="3"/>
        <v>22500</v>
      </c>
      <c r="K18" s="8">
        <f t="shared" si="4"/>
        <v>1247400</v>
      </c>
    </row>
    <row r="19" spans="1:11" ht="16.5" customHeight="1" x14ac:dyDescent="0.25">
      <c r="A19" s="41">
        <v>18</v>
      </c>
      <c r="B19" s="45">
        <v>601</v>
      </c>
      <c r="C19" s="46">
        <v>6</v>
      </c>
      <c r="D19" s="5" t="s">
        <v>19</v>
      </c>
      <c r="E19" s="5">
        <v>374</v>
      </c>
      <c r="F19" s="5">
        <f t="shared" si="0"/>
        <v>411.40000000000003</v>
      </c>
      <c r="G19" s="42">
        <f>G18+90</f>
        <v>21860</v>
      </c>
      <c r="H19" s="7">
        <f t="shared" si="1"/>
        <v>8175640</v>
      </c>
      <c r="I19" s="7">
        <f t="shared" si="2"/>
        <v>8993204</v>
      </c>
      <c r="J19" s="43">
        <f t="shared" si="3"/>
        <v>22500</v>
      </c>
      <c r="K19" s="8">
        <f t="shared" si="4"/>
        <v>1234200</v>
      </c>
    </row>
    <row r="20" spans="1:11" ht="16.5" customHeight="1" x14ac:dyDescent="0.25">
      <c r="A20" s="41">
        <v>19</v>
      </c>
      <c r="B20" s="41">
        <v>602</v>
      </c>
      <c r="C20" s="46">
        <v>6</v>
      </c>
      <c r="D20" s="5" t="s">
        <v>19</v>
      </c>
      <c r="E20" s="5">
        <v>377</v>
      </c>
      <c r="F20" s="5">
        <f t="shared" si="0"/>
        <v>414.70000000000005</v>
      </c>
      <c r="G20" s="42">
        <f>G19</f>
        <v>21860</v>
      </c>
      <c r="H20" s="7">
        <f t="shared" si="1"/>
        <v>8241220</v>
      </c>
      <c r="I20" s="7">
        <f t="shared" si="2"/>
        <v>9065342</v>
      </c>
      <c r="J20" s="43">
        <f t="shared" si="3"/>
        <v>22500</v>
      </c>
      <c r="K20" s="8">
        <f t="shared" si="4"/>
        <v>1244100.0000000002</v>
      </c>
    </row>
    <row r="21" spans="1:11" ht="16.5" customHeight="1" x14ac:dyDescent="0.25">
      <c r="A21" s="41">
        <v>20</v>
      </c>
      <c r="B21" s="45">
        <v>603</v>
      </c>
      <c r="C21" s="46">
        <v>6</v>
      </c>
      <c r="D21" s="5" t="s">
        <v>19</v>
      </c>
      <c r="E21" s="5">
        <v>377</v>
      </c>
      <c r="F21" s="5">
        <f t="shared" si="0"/>
        <v>414.70000000000005</v>
      </c>
      <c r="G21" s="42">
        <f>G20</f>
        <v>21860</v>
      </c>
      <c r="H21" s="7">
        <f t="shared" si="1"/>
        <v>8241220</v>
      </c>
      <c r="I21" s="7">
        <f t="shared" si="2"/>
        <v>9065342</v>
      </c>
      <c r="J21" s="43">
        <f t="shared" si="3"/>
        <v>22500</v>
      </c>
      <c r="K21" s="8">
        <f t="shared" si="4"/>
        <v>1244100.0000000002</v>
      </c>
    </row>
    <row r="22" spans="1:11" ht="16.5" customHeight="1" x14ac:dyDescent="0.25">
      <c r="A22" s="41">
        <v>21</v>
      </c>
      <c r="B22" s="41">
        <v>604</v>
      </c>
      <c r="C22" s="46">
        <v>6</v>
      </c>
      <c r="D22" s="5" t="s">
        <v>19</v>
      </c>
      <c r="E22" s="5">
        <v>378</v>
      </c>
      <c r="F22" s="5">
        <f t="shared" si="0"/>
        <v>415.8</v>
      </c>
      <c r="G22" s="42">
        <f>G21</f>
        <v>21860</v>
      </c>
      <c r="H22" s="7">
        <f t="shared" si="1"/>
        <v>8263080</v>
      </c>
      <c r="I22" s="7">
        <f t="shared" si="2"/>
        <v>9089388</v>
      </c>
      <c r="J22" s="43">
        <f t="shared" si="3"/>
        <v>22500</v>
      </c>
      <c r="K22" s="8">
        <f t="shared" si="4"/>
        <v>1247400</v>
      </c>
    </row>
    <row r="23" spans="1:11" ht="16.5" customHeight="1" x14ac:dyDescent="0.25">
      <c r="A23" s="41">
        <v>22</v>
      </c>
      <c r="B23" s="45">
        <v>701</v>
      </c>
      <c r="C23" s="46">
        <v>7</v>
      </c>
      <c r="D23" s="5" t="s">
        <v>19</v>
      </c>
      <c r="E23" s="5">
        <v>374</v>
      </c>
      <c r="F23" s="5">
        <f t="shared" si="0"/>
        <v>411.40000000000003</v>
      </c>
      <c r="G23" s="42">
        <f>G22+90</f>
        <v>21950</v>
      </c>
      <c r="H23" s="7">
        <f t="shared" si="1"/>
        <v>8209300</v>
      </c>
      <c r="I23" s="7">
        <f t="shared" si="2"/>
        <v>9030230</v>
      </c>
      <c r="J23" s="43">
        <f t="shared" si="3"/>
        <v>22500</v>
      </c>
      <c r="K23" s="8">
        <f t="shared" si="4"/>
        <v>1234200</v>
      </c>
    </row>
    <row r="24" spans="1:11" x14ac:dyDescent="0.25">
      <c r="A24" s="41">
        <v>23</v>
      </c>
      <c r="B24" s="45">
        <v>702</v>
      </c>
      <c r="C24" s="46">
        <v>7</v>
      </c>
      <c r="D24" s="5" t="s">
        <v>19</v>
      </c>
      <c r="E24" s="5">
        <v>377</v>
      </c>
      <c r="F24" s="5">
        <f t="shared" si="0"/>
        <v>414.70000000000005</v>
      </c>
      <c r="G24" s="42">
        <f>G23</f>
        <v>21950</v>
      </c>
      <c r="H24" s="7">
        <f t="shared" si="1"/>
        <v>8275150</v>
      </c>
      <c r="I24" s="7">
        <f t="shared" si="2"/>
        <v>9102665</v>
      </c>
      <c r="J24" s="43">
        <f t="shared" si="3"/>
        <v>23000</v>
      </c>
      <c r="K24" s="8">
        <f t="shared" si="4"/>
        <v>1244100.0000000002</v>
      </c>
    </row>
    <row r="25" spans="1:11" x14ac:dyDescent="0.25">
      <c r="A25" s="41">
        <v>24</v>
      </c>
      <c r="B25" s="45">
        <v>703</v>
      </c>
      <c r="C25" s="46">
        <v>7</v>
      </c>
      <c r="D25" s="5" t="s">
        <v>19</v>
      </c>
      <c r="E25" s="5">
        <v>377</v>
      </c>
      <c r="F25" s="5">
        <f t="shared" si="0"/>
        <v>414.70000000000005</v>
      </c>
      <c r="G25" s="42">
        <f>G24</f>
        <v>21950</v>
      </c>
      <c r="H25" s="7">
        <f t="shared" si="1"/>
        <v>8275150</v>
      </c>
      <c r="I25" s="7">
        <f t="shared" si="2"/>
        <v>9102665</v>
      </c>
      <c r="J25" s="43">
        <f t="shared" si="3"/>
        <v>23000</v>
      </c>
      <c r="K25" s="8">
        <f t="shared" si="4"/>
        <v>1244100.0000000002</v>
      </c>
    </row>
    <row r="26" spans="1:11" x14ac:dyDescent="0.25">
      <c r="A26" s="41">
        <v>25</v>
      </c>
      <c r="B26" s="45">
        <v>704</v>
      </c>
      <c r="C26" s="46">
        <v>7</v>
      </c>
      <c r="D26" s="5" t="s">
        <v>19</v>
      </c>
      <c r="E26" s="5">
        <v>378</v>
      </c>
      <c r="F26" s="5">
        <f t="shared" si="0"/>
        <v>415.8</v>
      </c>
      <c r="G26" s="42">
        <f>G25</f>
        <v>21950</v>
      </c>
      <c r="H26" s="7">
        <f t="shared" si="1"/>
        <v>8297100</v>
      </c>
      <c r="I26" s="7">
        <f t="shared" si="2"/>
        <v>9126810</v>
      </c>
      <c r="J26" s="43">
        <f t="shared" si="3"/>
        <v>23000</v>
      </c>
      <c r="K26" s="8">
        <f t="shared" si="4"/>
        <v>1247400</v>
      </c>
    </row>
    <row r="27" spans="1:11" s="1" customFormat="1" ht="16.5" customHeight="1" x14ac:dyDescent="0.25">
      <c r="A27" s="41">
        <v>26</v>
      </c>
      <c r="B27" s="45">
        <v>803</v>
      </c>
      <c r="C27" s="46">
        <v>8</v>
      </c>
      <c r="D27" s="5" t="s">
        <v>19</v>
      </c>
      <c r="E27" s="5">
        <v>377</v>
      </c>
      <c r="F27" s="5">
        <f t="shared" si="0"/>
        <v>414.70000000000005</v>
      </c>
      <c r="G27" s="42">
        <f>G26+90</f>
        <v>22040</v>
      </c>
      <c r="H27" s="7">
        <f t="shared" si="1"/>
        <v>8309080</v>
      </c>
      <c r="I27" s="7">
        <f t="shared" si="2"/>
        <v>9139988</v>
      </c>
      <c r="J27" s="43">
        <f t="shared" si="3"/>
        <v>23000</v>
      </c>
      <c r="K27" s="8">
        <f t="shared" si="4"/>
        <v>1244100.0000000002</v>
      </c>
    </row>
    <row r="28" spans="1:11" s="1" customFormat="1" ht="16.5" customHeight="1" x14ac:dyDescent="0.25">
      <c r="A28" s="41">
        <v>27</v>
      </c>
      <c r="B28" s="45">
        <v>804</v>
      </c>
      <c r="C28" s="46">
        <v>8</v>
      </c>
      <c r="D28" s="5" t="s">
        <v>19</v>
      </c>
      <c r="E28" s="5">
        <v>378</v>
      </c>
      <c r="F28" s="5">
        <f t="shared" si="0"/>
        <v>415.8</v>
      </c>
      <c r="G28" s="42">
        <f>G27</f>
        <v>22040</v>
      </c>
      <c r="H28" s="7">
        <f t="shared" si="1"/>
        <v>8331120</v>
      </c>
      <c r="I28" s="7">
        <f t="shared" si="2"/>
        <v>9164232</v>
      </c>
      <c r="J28" s="43">
        <f t="shared" si="3"/>
        <v>23000</v>
      </c>
      <c r="K28" s="8">
        <f t="shared" si="4"/>
        <v>1247400</v>
      </c>
    </row>
    <row r="29" spans="1:11" s="1" customFormat="1" x14ac:dyDescent="0.25">
      <c r="A29" s="51" t="s">
        <v>4</v>
      </c>
      <c r="B29" s="52"/>
      <c r="C29" s="52"/>
      <c r="D29" s="53"/>
      <c r="E29" s="47">
        <f t="shared" ref="E29:F29" si="5">SUM(E2:E28)</f>
        <v>10708</v>
      </c>
      <c r="F29" s="47">
        <f t="shared" si="5"/>
        <v>11778.8</v>
      </c>
      <c r="G29" s="48"/>
      <c r="H29" s="9">
        <f>SUM(H2:H28)</f>
        <v>232662800</v>
      </c>
      <c r="I29" s="9">
        <f>SUM(I2:I28)</f>
        <v>255929080</v>
      </c>
      <c r="J29" s="43"/>
      <c r="K29" s="10">
        <f>SUM(K2:K28)</f>
        <v>35336400</v>
      </c>
    </row>
  </sheetData>
  <mergeCells count="1">
    <mergeCell ref="A29:D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10"/>
  <sheetViews>
    <sheetView zoomScale="145" zoomScaleNormal="145" workbookViewId="0">
      <selection activeCell="I5" sqref="I5"/>
    </sheetView>
  </sheetViews>
  <sheetFormatPr defaultRowHeight="15" x14ac:dyDescent="0.25"/>
  <cols>
    <col min="2" max="2" width="9.85546875" style="1" customWidth="1"/>
    <col min="3" max="3" width="14" style="1" customWidth="1"/>
    <col min="4" max="4" width="10.5703125" style="1" customWidth="1"/>
    <col min="5" max="5" width="11.140625" style="1" customWidth="1"/>
    <col min="6" max="6" width="11.85546875" style="1" customWidth="1"/>
    <col min="7" max="7" width="24" style="1" customWidth="1"/>
    <col min="8" max="8" width="16.85546875" style="1" customWidth="1"/>
    <col min="9" max="9" width="19" style="1" customWidth="1"/>
    <col min="10" max="10" width="9.140625" style="1"/>
    <col min="11" max="11" width="17.28515625" style="1" bestFit="1" customWidth="1"/>
    <col min="13" max="13" width="16.140625" customWidth="1"/>
  </cols>
  <sheetData>
    <row r="2" spans="2:11" s="1" customFormat="1" ht="36.75" customHeight="1" x14ac:dyDescent="0.25">
      <c r="B2" s="12" t="s">
        <v>54</v>
      </c>
      <c r="C2" s="12" t="s">
        <v>2</v>
      </c>
      <c r="D2" s="12" t="s">
        <v>5</v>
      </c>
      <c r="E2" s="12" t="s">
        <v>6</v>
      </c>
      <c r="F2" s="12" t="s">
        <v>7</v>
      </c>
      <c r="G2" s="13" t="s">
        <v>17</v>
      </c>
      <c r="H2" s="14" t="s">
        <v>18</v>
      </c>
      <c r="I2" s="15" t="s">
        <v>15</v>
      </c>
      <c r="J2"/>
      <c r="K2"/>
    </row>
    <row r="3" spans="2:11" s="1" customFormat="1" ht="37.5" customHeight="1" x14ac:dyDescent="0.25">
      <c r="B3" s="11" t="s">
        <v>52</v>
      </c>
      <c r="C3" s="12" t="s">
        <v>55</v>
      </c>
      <c r="D3" s="50">
        <f>28</f>
        <v>28</v>
      </c>
      <c r="E3" s="16">
        <f>'A - Wing'!E30</f>
        <v>13283</v>
      </c>
      <c r="F3" s="17">
        <f>'A - Wing'!F30</f>
        <v>14611.300000000001</v>
      </c>
      <c r="G3" s="18">
        <f>'A - Wing'!H30</f>
        <v>288822340</v>
      </c>
      <c r="H3" s="19">
        <f>'A - Wing'!I30</f>
        <v>317704574</v>
      </c>
      <c r="I3" s="18">
        <f>'A - Wing'!K30</f>
        <v>43833900</v>
      </c>
      <c r="J3"/>
      <c r="K3"/>
    </row>
    <row r="4" spans="2:11" ht="19.5" x14ac:dyDescent="0.25">
      <c r="B4" s="11" t="s">
        <v>53</v>
      </c>
      <c r="C4" s="12" t="s">
        <v>56</v>
      </c>
      <c r="D4" s="50">
        <v>27</v>
      </c>
      <c r="E4" s="5">
        <f>'B - Wing'!E29</f>
        <v>10708</v>
      </c>
      <c r="F4" s="20">
        <f>'B - Wing'!F29</f>
        <v>11778.8</v>
      </c>
      <c r="G4" s="18">
        <f>'B - Wing'!H29</f>
        <v>232662800</v>
      </c>
      <c r="H4" s="19">
        <f>'B - Wing'!I29</f>
        <v>255929080</v>
      </c>
      <c r="I4" s="24">
        <f>'B - Wing'!K29</f>
        <v>35336400</v>
      </c>
      <c r="J4"/>
      <c r="K4"/>
    </row>
    <row r="5" spans="2:11" x14ac:dyDescent="0.25">
      <c r="B5" s="54" t="s">
        <v>4</v>
      </c>
      <c r="C5" s="55"/>
      <c r="D5" s="23">
        <f>SUM(D3:D4)</f>
        <v>55</v>
      </c>
      <c r="E5" s="22">
        <f t="shared" ref="E5:F5" si="0">SUM(E3:E4)</f>
        <v>23991</v>
      </c>
      <c r="F5" s="22">
        <f t="shared" si="0"/>
        <v>26390.1</v>
      </c>
      <c r="G5" s="21">
        <f t="shared" ref="G5:H5" si="1">SUM(G3:G4)</f>
        <v>521485140</v>
      </c>
      <c r="H5" s="21">
        <f t="shared" si="1"/>
        <v>573633654</v>
      </c>
      <c r="I5" s="21">
        <f>SUM(I3:I4)</f>
        <v>79170300</v>
      </c>
      <c r="J5"/>
      <c r="K5" s="26"/>
    </row>
    <row r="6" spans="2:11" x14ac:dyDescent="0.25">
      <c r="B6"/>
      <c r="C6"/>
      <c r="D6"/>
      <c r="E6"/>
      <c r="F6"/>
      <c r="G6"/>
      <c r="H6"/>
      <c r="I6"/>
      <c r="J6"/>
      <c r="K6"/>
    </row>
    <row r="7" spans="2:11" x14ac:dyDescent="0.25">
      <c r="B7"/>
      <c r="C7"/>
      <c r="D7"/>
      <c r="E7"/>
      <c r="F7"/>
      <c r="G7"/>
      <c r="H7"/>
      <c r="I7" s="26"/>
      <c r="J7"/>
      <c r="K7"/>
    </row>
    <row r="8" spans="2:11" x14ac:dyDescent="0.25">
      <c r="B8"/>
      <c r="C8"/>
      <c r="D8"/>
      <c r="E8"/>
      <c r="F8"/>
      <c r="G8"/>
      <c r="H8"/>
      <c r="I8" s="25"/>
      <c r="J8"/>
      <c r="K8"/>
    </row>
    <row r="9" spans="2:11" x14ac:dyDescent="0.25">
      <c r="B9"/>
      <c r="C9"/>
      <c r="D9"/>
      <c r="E9"/>
      <c r="F9"/>
      <c r="G9"/>
      <c r="H9"/>
      <c r="I9" s="25"/>
      <c r="J9"/>
      <c r="K9"/>
    </row>
    <row r="10" spans="2:11" x14ac:dyDescent="0.25">
      <c r="B10"/>
      <c r="C10"/>
      <c r="D10"/>
      <c r="E10"/>
      <c r="F10"/>
      <c r="G10"/>
      <c r="H10"/>
      <c r="I10" s="25"/>
      <c r="J10"/>
      <c r="K10"/>
    </row>
  </sheetData>
  <mergeCells count="1">
    <mergeCell ref="B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B11:AE102"/>
  <sheetViews>
    <sheetView topLeftCell="A45" zoomScale="130" zoomScaleNormal="130" workbookViewId="0">
      <selection activeCell="G52" sqref="G52"/>
    </sheetView>
  </sheetViews>
  <sheetFormatPr defaultRowHeight="15" x14ac:dyDescent="0.25"/>
  <cols>
    <col min="5" max="5" width="14.5703125" customWidth="1"/>
  </cols>
  <sheetData>
    <row r="11" spans="29:31" x14ac:dyDescent="0.25">
      <c r="AE11" s="6"/>
    </row>
    <row r="12" spans="29:31" x14ac:dyDescent="0.25">
      <c r="AC12" s="4"/>
      <c r="AE12" s="6"/>
    </row>
    <row r="47" spans="2:7" ht="15.75" thickBot="1" x14ac:dyDescent="0.3"/>
    <row r="48" spans="2:7" ht="34.5" thickBot="1" x14ac:dyDescent="0.3">
      <c r="B48" s="56">
        <v>1</v>
      </c>
      <c r="C48" s="57" t="s">
        <v>33</v>
      </c>
      <c r="D48" s="56" t="s">
        <v>34</v>
      </c>
      <c r="E48" s="56">
        <v>30.1</v>
      </c>
      <c r="F48" s="6">
        <f>E48*10.764</f>
        <v>323.99639999999999</v>
      </c>
      <c r="G48" s="56">
        <v>14</v>
      </c>
    </row>
    <row r="49" spans="2:8" ht="34.5" thickBot="1" x14ac:dyDescent="0.3">
      <c r="B49" s="56">
        <v>2</v>
      </c>
      <c r="C49" s="57" t="s">
        <v>33</v>
      </c>
      <c r="D49" s="56" t="s">
        <v>35</v>
      </c>
      <c r="E49" s="56">
        <v>30.01</v>
      </c>
      <c r="F49" s="6">
        <f t="shared" ref="F49:F56" si="0">E49*10.764</f>
        <v>323.02764000000002</v>
      </c>
      <c r="G49" s="56">
        <v>15</v>
      </c>
    </row>
    <row r="50" spans="2:8" ht="34.5" thickBot="1" x14ac:dyDescent="0.3">
      <c r="B50" s="56">
        <v>3</v>
      </c>
      <c r="C50" s="57" t="s">
        <v>33</v>
      </c>
      <c r="D50" s="56" t="s">
        <v>35</v>
      </c>
      <c r="E50" s="56">
        <v>30.1</v>
      </c>
      <c r="F50" s="6">
        <f t="shared" si="0"/>
        <v>323.99639999999999</v>
      </c>
      <c r="G50" s="56">
        <v>2</v>
      </c>
    </row>
    <row r="51" spans="2:8" ht="34.5" thickBot="1" x14ac:dyDescent="0.3">
      <c r="B51" s="56">
        <v>4</v>
      </c>
      <c r="C51" s="57" t="s">
        <v>33</v>
      </c>
      <c r="D51" s="56" t="s">
        <v>34</v>
      </c>
      <c r="E51" s="56">
        <v>30.01</v>
      </c>
      <c r="F51" s="6">
        <f t="shared" si="0"/>
        <v>323.02764000000002</v>
      </c>
      <c r="G51" s="56">
        <v>24</v>
      </c>
    </row>
    <row r="52" spans="2:8" ht="15.75" thickBot="1" x14ac:dyDescent="0.3">
      <c r="B52" s="56"/>
      <c r="C52" s="57"/>
      <c r="D52" s="56"/>
      <c r="E52" s="56"/>
      <c r="F52" s="6"/>
      <c r="G52" s="58">
        <f>SUBTOTAL(9,G48:G51)</f>
        <v>55</v>
      </c>
    </row>
    <row r="53" spans="2:8" ht="34.5" thickBot="1" x14ac:dyDescent="0.3">
      <c r="B53" s="56">
        <v>5</v>
      </c>
      <c r="C53" s="57" t="s">
        <v>36</v>
      </c>
      <c r="D53" s="56" t="s">
        <v>35</v>
      </c>
      <c r="E53" s="56">
        <v>30.1</v>
      </c>
      <c r="F53" s="6">
        <f t="shared" si="0"/>
        <v>323.99639999999999</v>
      </c>
      <c r="G53" s="56">
        <v>4</v>
      </c>
    </row>
    <row r="54" spans="2:8" ht="34.5" thickBot="1" x14ac:dyDescent="0.3">
      <c r="B54" s="56">
        <v>6</v>
      </c>
      <c r="C54" s="57" t="s">
        <v>36</v>
      </c>
      <c r="D54" s="56" t="s">
        <v>35</v>
      </c>
      <c r="E54" s="56">
        <v>30.01</v>
      </c>
      <c r="F54" s="6">
        <f t="shared" si="0"/>
        <v>323.02764000000002</v>
      </c>
      <c r="G54" s="56">
        <v>8</v>
      </c>
    </row>
    <row r="55" spans="2:8" ht="34.5" thickBot="1" x14ac:dyDescent="0.3">
      <c r="B55" s="56">
        <v>7</v>
      </c>
      <c r="C55" s="57" t="s">
        <v>36</v>
      </c>
      <c r="D55" s="56" t="s">
        <v>34</v>
      </c>
      <c r="E55" s="56">
        <v>30.01</v>
      </c>
      <c r="F55" s="6">
        <f t="shared" si="0"/>
        <v>323.02764000000002</v>
      </c>
      <c r="G55" s="56">
        <v>28</v>
      </c>
    </row>
    <row r="56" spans="2:8" ht="34.5" thickBot="1" x14ac:dyDescent="0.3">
      <c r="B56" s="56">
        <v>8</v>
      </c>
      <c r="C56" s="57" t="s">
        <v>36</v>
      </c>
      <c r="D56" s="56" t="s">
        <v>34</v>
      </c>
      <c r="E56" s="56">
        <v>30.1</v>
      </c>
      <c r="F56" s="6">
        <f t="shared" si="0"/>
        <v>323.99639999999999</v>
      </c>
      <c r="G56" s="56">
        <v>15</v>
      </c>
    </row>
    <row r="57" spans="2:8" x14ac:dyDescent="0.25">
      <c r="G57" s="28">
        <f>SUBTOTAL(9,G53:G56)</f>
        <v>55</v>
      </c>
    </row>
    <row r="63" spans="2:8" ht="15.75" thickBot="1" x14ac:dyDescent="0.3"/>
    <row r="64" spans="2:8" ht="48.75" thickBot="1" x14ac:dyDescent="0.3">
      <c r="C64" s="30" t="s">
        <v>24</v>
      </c>
      <c r="D64" s="30" t="s">
        <v>25</v>
      </c>
      <c r="E64" s="29"/>
      <c r="F64" s="29"/>
      <c r="G64" s="29"/>
      <c r="H64" s="29"/>
    </row>
    <row r="65" spans="3:8" ht="15.75" thickBot="1" x14ac:dyDescent="0.3">
      <c r="C65" s="31">
        <v>1</v>
      </c>
      <c r="D65" s="32" t="s">
        <v>26</v>
      </c>
      <c r="E65" s="31" t="s">
        <v>27</v>
      </c>
      <c r="F65" s="31">
        <v>74.02</v>
      </c>
      <c r="G65" s="35">
        <f>F65*10.764</f>
        <v>796.75127999999995</v>
      </c>
      <c r="H65" s="31">
        <v>1</v>
      </c>
    </row>
    <row r="66" spans="3:8" ht="15.75" hidden="1" thickBot="1" x14ac:dyDescent="0.3">
      <c r="C66" s="31">
        <v>2</v>
      </c>
      <c r="D66" s="32" t="s">
        <v>26</v>
      </c>
      <c r="E66" s="31" t="s">
        <v>27</v>
      </c>
      <c r="F66" s="31">
        <v>50.92</v>
      </c>
      <c r="G66" s="35">
        <f t="shared" ref="G66:G101" si="1">F66*10.764</f>
        <v>548.10288000000003</v>
      </c>
      <c r="H66" s="31">
        <v>1</v>
      </c>
    </row>
    <row r="67" spans="3:8" ht="15.75" hidden="1" thickBot="1" x14ac:dyDescent="0.3">
      <c r="C67" s="31">
        <v>3</v>
      </c>
      <c r="D67" s="32" t="s">
        <v>26</v>
      </c>
      <c r="E67" s="31" t="s">
        <v>27</v>
      </c>
      <c r="F67" s="31">
        <v>41.26</v>
      </c>
      <c r="G67" s="35">
        <f t="shared" si="1"/>
        <v>444.12263999999993</v>
      </c>
      <c r="H67" s="31">
        <v>2</v>
      </c>
    </row>
    <row r="68" spans="3:8" ht="15.75" hidden="1" thickBot="1" x14ac:dyDescent="0.3">
      <c r="C68" s="31">
        <v>4</v>
      </c>
      <c r="D68" s="32" t="s">
        <v>26</v>
      </c>
      <c r="E68" s="31" t="s">
        <v>27</v>
      </c>
      <c r="F68" s="31">
        <v>60.04</v>
      </c>
      <c r="G68" s="35">
        <f t="shared" si="1"/>
        <v>646.27055999999993</v>
      </c>
      <c r="H68" s="31">
        <v>1</v>
      </c>
    </row>
    <row r="69" spans="3:8" ht="15.75" hidden="1" thickBot="1" x14ac:dyDescent="0.3">
      <c r="C69" s="31">
        <v>5</v>
      </c>
      <c r="D69" s="32" t="s">
        <v>26</v>
      </c>
      <c r="E69" s="31" t="s">
        <v>27</v>
      </c>
      <c r="F69" s="31">
        <v>60.35</v>
      </c>
      <c r="G69" s="35">
        <f t="shared" si="1"/>
        <v>649.60739999999998</v>
      </c>
      <c r="H69" s="31">
        <v>1</v>
      </c>
    </row>
    <row r="70" spans="3:8" ht="15.75" hidden="1" thickBot="1" x14ac:dyDescent="0.3">
      <c r="C70" s="31">
        <v>6</v>
      </c>
      <c r="D70" s="32" t="s">
        <v>26</v>
      </c>
      <c r="E70" s="31" t="s">
        <v>27</v>
      </c>
      <c r="F70" s="31">
        <v>50.9</v>
      </c>
      <c r="G70" s="35">
        <f t="shared" si="1"/>
        <v>547.88759999999991</v>
      </c>
      <c r="H70" s="31">
        <v>1</v>
      </c>
    </row>
    <row r="71" spans="3:8" ht="15.75" hidden="1" thickBot="1" x14ac:dyDescent="0.3">
      <c r="C71" s="31">
        <v>7</v>
      </c>
      <c r="D71" s="32" t="s">
        <v>26</v>
      </c>
      <c r="E71" s="31" t="s">
        <v>28</v>
      </c>
      <c r="F71" s="31">
        <v>83.18</v>
      </c>
      <c r="G71" s="35">
        <f t="shared" si="1"/>
        <v>895.34951999999998</v>
      </c>
      <c r="H71" s="31">
        <v>1</v>
      </c>
    </row>
    <row r="72" spans="3:8" ht="15.75" hidden="1" thickBot="1" x14ac:dyDescent="0.3">
      <c r="C72" s="31">
        <v>8</v>
      </c>
      <c r="D72" s="32" t="s">
        <v>26</v>
      </c>
      <c r="E72" s="31" t="s">
        <v>27</v>
      </c>
      <c r="F72" s="31">
        <v>67.56</v>
      </c>
      <c r="G72" s="35">
        <f t="shared" si="1"/>
        <v>727.21583999999996</v>
      </c>
      <c r="H72" s="31">
        <v>1</v>
      </c>
    </row>
    <row r="73" spans="3:8" ht="15.75" hidden="1" thickBot="1" x14ac:dyDescent="0.3">
      <c r="C73" s="31">
        <v>9</v>
      </c>
      <c r="D73" s="32" t="s">
        <v>26</v>
      </c>
      <c r="E73" s="31" t="s">
        <v>28</v>
      </c>
      <c r="F73" s="31">
        <v>100.46</v>
      </c>
      <c r="G73" s="35">
        <f t="shared" si="1"/>
        <v>1081.3514399999999</v>
      </c>
      <c r="H73" s="31">
        <v>2</v>
      </c>
    </row>
    <row r="74" spans="3:8" ht="15.75" hidden="1" thickBot="1" x14ac:dyDescent="0.3">
      <c r="C74" s="31">
        <v>10</v>
      </c>
      <c r="D74" s="32" t="s">
        <v>26</v>
      </c>
      <c r="E74" s="31" t="s">
        <v>28</v>
      </c>
      <c r="F74" s="31">
        <v>83.45</v>
      </c>
      <c r="G74" s="35">
        <f t="shared" si="1"/>
        <v>898.25580000000002</v>
      </c>
      <c r="H74" s="31">
        <v>2</v>
      </c>
    </row>
    <row r="75" spans="3:8" ht="15.75" hidden="1" thickBot="1" x14ac:dyDescent="0.3">
      <c r="C75" s="31">
        <v>11</v>
      </c>
      <c r="D75" s="32" t="s">
        <v>26</v>
      </c>
      <c r="E75" s="31" t="s">
        <v>27</v>
      </c>
      <c r="F75" s="31">
        <v>60.14</v>
      </c>
      <c r="G75" s="35">
        <f t="shared" si="1"/>
        <v>647.34695999999997</v>
      </c>
      <c r="H75" s="31">
        <v>1</v>
      </c>
    </row>
    <row r="76" spans="3:8" ht="15.75" hidden="1" thickBot="1" x14ac:dyDescent="0.3">
      <c r="C76" s="31">
        <v>12</v>
      </c>
      <c r="D76" s="32" t="s">
        <v>26</v>
      </c>
      <c r="E76" s="31" t="s">
        <v>28</v>
      </c>
      <c r="F76" s="31">
        <v>89.29</v>
      </c>
      <c r="G76" s="35">
        <f t="shared" si="1"/>
        <v>961.11756000000003</v>
      </c>
      <c r="H76" s="31">
        <v>1</v>
      </c>
    </row>
    <row r="77" spans="3:8" ht="15.75" hidden="1" thickBot="1" x14ac:dyDescent="0.3">
      <c r="C77" s="31">
        <v>13</v>
      </c>
      <c r="D77" s="32" t="s">
        <v>26</v>
      </c>
      <c r="E77" s="31" t="s">
        <v>27</v>
      </c>
      <c r="F77" s="31">
        <v>55.75</v>
      </c>
      <c r="G77" s="35">
        <f t="shared" si="1"/>
        <v>600.09299999999996</v>
      </c>
      <c r="H77" s="31">
        <v>1</v>
      </c>
    </row>
    <row r="78" spans="3:8" ht="15.75" hidden="1" thickBot="1" x14ac:dyDescent="0.3">
      <c r="C78" s="31">
        <v>14</v>
      </c>
      <c r="D78" s="32" t="s">
        <v>26</v>
      </c>
      <c r="E78" s="31" t="s">
        <v>27</v>
      </c>
      <c r="F78" s="31">
        <v>55.76</v>
      </c>
      <c r="G78" s="35">
        <f t="shared" si="1"/>
        <v>600.20063999999991</v>
      </c>
      <c r="H78" s="31">
        <v>1</v>
      </c>
    </row>
    <row r="79" spans="3:8" ht="15.75" thickBot="1" x14ac:dyDescent="0.3">
      <c r="C79" s="31">
        <v>15</v>
      </c>
      <c r="D79" s="32" t="s">
        <v>26</v>
      </c>
      <c r="E79" s="31" t="s">
        <v>29</v>
      </c>
      <c r="F79" s="31">
        <v>100.43</v>
      </c>
      <c r="G79" s="35">
        <f t="shared" si="1"/>
        <v>1081.0285200000001</v>
      </c>
      <c r="H79" s="31">
        <v>5</v>
      </c>
    </row>
    <row r="80" spans="3:8" ht="15.75" hidden="1" thickBot="1" x14ac:dyDescent="0.3">
      <c r="C80" s="31">
        <v>16</v>
      </c>
      <c r="D80" s="32" t="s">
        <v>26</v>
      </c>
      <c r="E80" s="31" t="s">
        <v>27</v>
      </c>
      <c r="F80" s="31">
        <v>50.57</v>
      </c>
      <c r="G80" s="35">
        <f t="shared" si="1"/>
        <v>544.33547999999996</v>
      </c>
      <c r="H80" s="31">
        <v>1</v>
      </c>
    </row>
    <row r="81" spans="3:8" ht="15.75" hidden="1" thickBot="1" x14ac:dyDescent="0.3">
      <c r="C81" s="31">
        <v>17</v>
      </c>
      <c r="D81" s="32" t="s">
        <v>26</v>
      </c>
      <c r="E81" s="31" t="s">
        <v>27</v>
      </c>
      <c r="F81" s="31">
        <v>50.7</v>
      </c>
      <c r="G81" s="35">
        <f t="shared" si="1"/>
        <v>545.73479999999995</v>
      </c>
      <c r="H81" s="31">
        <v>1</v>
      </c>
    </row>
    <row r="82" spans="3:8" ht="15.75" hidden="1" thickBot="1" x14ac:dyDescent="0.3">
      <c r="C82" s="31">
        <v>18</v>
      </c>
      <c r="D82" s="32" t="s">
        <v>26</v>
      </c>
      <c r="E82" s="31" t="s">
        <v>27</v>
      </c>
      <c r="F82" s="31">
        <v>64.88</v>
      </c>
      <c r="G82" s="35">
        <f t="shared" si="1"/>
        <v>698.36831999999993</v>
      </c>
      <c r="H82" s="31">
        <v>1</v>
      </c>
    </row>
    <row r="83" spans="3:8" ht="15.75" hidden="1" thickBot="1" x14ac:dyDescent="0.3">
      <c r="C83" s="31">
        <v>19</v>
      </c>
      <c r="D83" s="32" t="s">
        <v>26</v>
      </c>
      <c r="E83" s="31" t="s">
        <v>27</v>
      </c>
      <c r="F83" s="31">
        <v>60.41</v>
      </c>
      <c r="G83" s="35">
        <f t="shared" si="1"/>
        <v>650.25323999999989</v>
      </c>
      <c r="H83" s="31">
        <v>1</v>
      </c>
    </row>
    <row r="84" spans="3:8" ht="15.75" hidden="1" thickBot="1" x14ac:dyDescent="0.3">
      <c r="C84" s="31">
        <v>20</v>
      </c>
      <c r="D84" s="32" t="s">
        <v>26</v>
      </c>
      <c r="E84" s="31" t="s">
        <v>27</v>
      </c>
      <c r="F84" s="31">
        <v>59.87</v>
      </c>
      <c r="G84" s="35">
        <f t="shared" si="1"/>
        <v>644.44067999999993</v>
      </c>
      <c r="H84" s="31">
        <v>2</v>
      </c>
    </row>
    <row r="85" spans="3:8" ht="15.75" thickBot="1" x14ac:dyDescent="0.3">
      <c r="C85" s="31">
        <v>21</v>
      </c>
      <c r="D85" s="32" t="s">
        <v>26</v>
      </c>
      <c r="E85" s="31" t="s">
        <v>30</v>
      </c>
      <c r="F85" s="31">
        <v>44.74</v>
      </c>
      <c r="G85" s="35">
        <f t="shared" si="1"/>
        <v>481.58136000000002</v>
      </c>
      <c r="H85" s="31">
        <v>1</v>
      </c>
    </row>
    <row r="86" spans="3:8" ht="15.75" thickBot="1" x14ac:dyDescent="0.3">
      <c r="C86" s="31">
        <v>22</v>
      </c>
      <c r="D86" s="32" t="s">
        <v>26</v>
      </c>
      <c r="E86" s="31" t="s">
        <v>30</v>
      </c>
      <c r="F86" s="31">
        <v>41.92</v>
      </c>
      <c r="G86" s="35">
        <f t="shared" si="1"/>
        <v>451.22687999999999</v>
      </c>
      <c r="H86" s="31">
        <v>1</v>
      </c>
    </row>
    <row r="87" spans="3:8" ht="15.75" hidden="1" thickBot="1" x14ac:dyDescent="0.3">
      <c r="C87" s="31">
        <v>23</v>
      </c>
      <c r="D87" s="32" t="s">
        <v>26</v>
      </c>
      <c r="E87" s="31" t="s">
        <v>27</v>
      </c>
      <c r="F87" s="31">
        <v>63.15</v>
      </c>
      <c r="G87" s="35">
        <f t="shared" si="1"/>
        <v>679.74659999999994</v>
      </c>
      <c r="H87" s="31">
        <v>1</v>
      </c>
    </row>
    <row r="88" spans="3:8" ht="15.75" hidden="1" thickBot="1" x14ac:dyDescent="0.3">
      <c r="C88" s="31">
        <v>24</v>
      </c>
      <c r="D88" s="32" t="s">
        <v>26</v>
      </c>
      <c r="E88" s="31" t="s">
        <v>27</v>
      </c>
      <c r="F88" s="31">
        <v>50.93</v>
      </c>
      <c r="G88" s="35">
        <f t="shared" si="1"/>
        <v>548.21051999999997</v>
      </c>
      <c r="H88" s="31">
        <v>2</v>
      </c>
    </row>
    <row r="89" spans="3:8" ht="15.75" hidden="1" thickBot="1" x14ac:dyDescent="0.3">
      <c r="C89" s="31">
        <v>25</v>
      </c>
      <c r="D89" s="32" t="s">
        <v>26</v>
      </c>
      <c r="E89" s="31" t="s">
        <v>27</v>
      </c>
      <c r="F89" s="31">
        <v>55.54</v>
      </c>
      <c r="G89" s="35">
        <f t="shared" si="1"/>
        <v>597.83255999999994</v>
      </c>
      <c r="H89" s="31">
        <v>1</v>
      </c>
    </row>
    <row r="90" spans="3:8" ht="15.75" hidden="1" thickBot="1" x14ac:dyDescent="0.3">
      <c r="C90" s="31">
        <v>26</v>
      </c>
      <c r="D90" s="32" t="s">
        <v>26</v>
      </c>
      <c r="E90" s="31" t="s">
        <v>27</v>
      </c>
      <c r="F90" s="31">
        <v>55.7</v>
      </c>
      <c r="G90" s="35">
        <f t="shared" si="1"/>
        <v>599.5548</v>
      </c>
      <c r="H90" s="31">
        <v>1</v>
      </c>
    </row>
    <row r="91" spans="3:8" ht="15.75" hidden="1" thickBot="1" x14ac:dyDescent="0.3">
      <c r="C91" s="31">
        <v>27</v>
      </c>
      <c r="D91" s="32" t="s">
        <v>26</v>
      </c>
      <c r="E91" s="31" t="s">
        <v>27</v>
      </c>
      <c r="F91" s="31">
        <v>40.96</v>
      </c>
      <c r="G91" s="35">
        <f t="shared" si="1"/>
        <v>440.89344</v>
      </c>
      <c r="H91" s="31">
        <v>2</v>
      </c>
    </row>
    <row r="92" spans="3:8" ht="15.75" hidden="1" thickBot="1" x14ac:dyDescent="0.3">
      <c r="C92" s="33">
        <v>28</v>
      </c>
      <c r="D92" s="34" t="s">
        <v>26</v>
      </c>
      <c r="E92" s="33" t="s">
        <v>27</v>
      </c>
      <c r="F92" s="33">
        <v>52.51</v>
      </c>
      <c r="G92" s="35">
        <f t="shared" si="1"/>
        <v>565.21763999999996</v>
      </c>
      <c r="H92" s="33">
        <v>1</v>
      </c>
    </row>
    <row r="93" spans="3:8" ht="15.75" thickBot="1" x14ac:dyDescent="0.3">
      <c r="C93" s="31">
        <v>29</v>
      </c>
      <c r="D93" s="32" t="s">
        <v>26</v>
      </c>
      <c r="E93" s="31" t="s">
        <v>30</v>
      </c>
      <c r="F93" s="31">
        <v>47.94</v>
      </c>
      <c r="G93" s="35">
        <f t="shared" si="1"/>
        <v>516.02615999999989</v>
      </c>
      <c r="H93" s="31">
        <v>1</v>
      </c>
    </row>
    <row r="94" spans="3:8" ht="15.75" hidden="1" thickBot="1" x14ac:dyDescent="0.3">
      <c r="C94" s="31">
        <v>30</v>
      </c>
      <c r="D94" s="32" t="s">
        <v>26</v>
      </c>
      <c r="E94" s="31" t="s">
        <v>27</v>
      </c>
      <c r="F94" s="31">
        <v>74.44</v>
      </c>
      <c r="G94" s="35">
        <f t="shared" si="1"/>
        <v>801.27215999999987</v>
      </c>
      <c r="H94" s="31">
        <v>1</v>
      </c>
    </row>
    <row r="95" spans="3:8" ht="15.75" hidden="1" thickBot="1" x14ac:dyDescent="0.3">
      <c r="C95" s="31">
        <v>31</v>
      </c>
      <c r="D95" s="32" t="s">
        <v>26</v>
      </c>
      <c r="E95" s="31" t="s">
        <v>27</v>
      </c>
      <c r="F95" s="31">
        <v>55.4</v>
      </c>
      <c r="G95" s="35">
        <f t="shared" si="1"/>
        <v>596.32559999999989</v>
      </c>
      <c r="H95" s="31">
        <v>1</v>
      </c>
    </row>
    <row r="96" spans="3:8" ht="15.75" hidden="1" thickBot="1" x14ac:dyDescent="0.3">
      <c r="C96" s="31">
        <v>32</v>
      </c>
      <c r="D96" s="32" t="s">
        <v>26</v>
      </c>
      <c r="E96" s="31" t="s">
        <v>28</v>
      </c>
      <c r="F96" s="31">
        <v>74.239999999999995</v>
      </c>
      <c r="G96" s="35">
        <f t="shared" si="1"/>
        <v>799.11935999999992</v>
      </c>
      <c r="H96" s="31">
        <v>3</v>
      </c>
    </row>
    <row r="97" spans="3:8" ht="15.75" thickBot="1" x14ac:dyDescent="0.3">
      <c r="C97" s="31">
        <v>33</v>
      </c>
      <c r="D97" s="32" t="s">
        <v>26</v>
      </c>
      <c r="E97" s="31" t="s">
        <v>30</v>
      </c>
      <c r="F97" s="31">
        <v>68.75</v>
      </c>
      <c r="G97" s="35">
        <f t="shared" si="1"/>
        <v>740.02499999999998</v>
      </c>
      <c r="H97" s="31">
        <v>1</v>
      </c>
    </row>
    <row r="98" spans="3:8" ht="15.75" thickBot="1" x14ac:dyDescent="0.3">
      <c r="C98" s="31">
        <v>34</v>
      </c>
      <c r="D98" s="32" t="s">
        <v>26</v>
      </c>
      <c r="E98" s="31" t="s">
        <v>30</v>
      </c>
      <c r="F98" s="31">
        <v>46.16</v>
      </c>
      <c r="G98" s="35">
        <f t="shared" si="1"/>
        <v>496.86623999999995</v>
      </c>
      <c r="H98" s="31">
        <v>1</v>
      </c>
    </row>
    <row r="99" spans="3:8" ht="15.75" thickBot="1" x14ac:dyDescent="0.3">
      <c r="C99" s="31">
        <v>35</v>
      </c>
      <c r="D99" s="32" t="s">
        <v>26</v>
      </c>
      <c r="E99" s="31" t="s">
        <v>30</v>
      </c>
      <c r="F99" s="31">
        <v>48.56</v>
      </c>
      <c r="G99" s="35">
        <f t="shared" si="1"/>
        <v>522.69983999999999</v>
      </c>
      <c r="H99" s="31">
        <v>4</v>
      </c>
    </row>
    <row r="100" spans="3:8" ht="15.75" hidden="1" thickBot="1" x14ac:dyDescent="0.3">
      <c r="C100" s="31">
        <v>36</v>
      </c>
      <c r="D100" s="32" t="s">
        <v>26</v>
      </c>
      <c r="E100" s="31" t="s">
        <v>27</v>
      </c>
      <c r="F100" s="31">
        <v>69.680000000000007</v>
      </c>
      <c r="G100" s="35">
        <f t="shared" si="1"/>
        <v>750.03552000000002</v>
      </c>
      <c r="H100" s="31">
        <v>3</v>
      </c>
    </row>
    <row r="101" spans="3:8" ht="15.75" hidden="1" thickBot="1" x14ac:dyDescent="0.3">
      <c r="C101" s="31">
        <v>37</v>
      </c>
      <c r="D101" s="32" t="s">
        <v>26</v>
      </c>
      <c r="E101" s="31" t="s">
        <v>27</v>
      </c>
      <c r="F101" s="31">
        <v>60.18</v>
      </c>
      <c r="G101" s="35">
        <f t="shared" si="1"/>
        <v>647.77751999999998</v>
      </c>
      <c r="H101" s="31">
        <v>1</v>
      </c>
    </row>
    <row r="102" spans="3:8" hidden="1" x14ac:dyDescent="0.25">
      <c r="H102" s="27">
        <f>SUM(H65:H101)</f>
        <v>54</v>
      </c>
    </row>
  </sheetData>
  <autoFilter ref="E65:E102" xr:uid="{00000000-0001-0000-0500-000000000000}">
    <filterColumn colId="0">
      <filters>
        <filter val="2 BHK SALE"/>
        <filter val="3 BHK SALE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5"/>
  <sheetViews>
    <sheetView topLeftCell="A4" zoomScale="130" zoomScaleNormal="130" workbookViewId="0">
      <selection activeCell="E30" sqref="E30:E33"/>
    </sheetView>
  </sheetViews>
  <sheetFormatPr defaultRowHeight="15" x14ac:dyDescent="0.25"/>
  <sheetData>
    <row r="1" spans="1:5" x14ac:dyDescent="0.25">
      <c r="A1" s="59" t="s">
        <v>37</v>
      </c>
    </row>
    <row r="2" spans="1:5" x14ac:dyDescent="0.25">
      <c r="A2" s="4" t="s">
        <v>38</v>
      </c>
    </row>
    <row r="3" spans="1:5" x14ac:dyDescent="0.25">
      <c r="A3" t="s">
        <v>39</v>
      </c>
      <c r="B3">
        <v>1</v>
      </c>
      <c r="C3" t="s">
        <v>10</v>
      </c>
      <c r="D3">
        <v>85.19</v>
      </c>
      <c r="E3" s="6">
        <f t="shared" ref="E3" si="0">D3*10.764</f>
        <v>916.98515999999995</v>
      </c>
    </row>
    <row r="5" spans="1:5" x14ac:dyDescent="0.25">
      <c r="A5" s="4" t="s">
        <v>44</v>
      </c>
    </row>
    <row r="6" spans="1:5" x14ac:dyDescent="0.25">
      <c r="A6" t="s">
        <v>11</v>
      </c>
      <c r="B6">
        <v>1</v>
      </c>
      <c r="C6" t="s">
        <v>9</v>
      </c>
      <c r="D6">
        <v>49.78</v>
      </c>
      <c r="E6" s="6">
        <f t="shared" ref="E6:E9" si="1">D6*10.764</f>
        <v>535.83191999999997</v>
      </c>
    </row>
    <row r="7" spans="1:5" x14ac:dyDescent="0.25">
      <c r="B7">
        <v>2</v>
      </c>
      <c r="C7" t="s">
        <v>19</v>
      </c>
      <c r="D7">
        <v>34.78</v>
      </c>
      <c r="E7" s="6">
        <f t="shared" si="1"/>
        <v>374.37191999999999</v>
      </c>
    </row>
    <row r="8" spans="1:5" x14ac:dyDescent="0.25">
      <c r="B8">
        <v>3</v>
      </c>
      <c r="C8" t="s">
        <v>19</v>
      </c>
      <c r="D8">
        <v>34.78</v>
      </c>
      <c r="E8" s="6">
        <f t="shared" si="1"/>
        <v>374.37191999999999</v>
      </c>
    </row>
    <row r="9" spans="1:5" x14ac:dyDescent="0.25">
      <c r="B9">
        <v>4</v>
      </c>
      <c r="C9" t="s">
        <v>9</v>
      </c>
      <c r="D9">
        <v>49.78</v>
      </c>
      <c r="E9" s="6">
        <f t="shared" si="1"/>
        <v>535.83191999999997</v>
      </c>
    </row>
    <row r="11" spans="1:5" x14ac:dyDescent="0.25">
      <c r="A11" s="4" t="s">
        <v>40</v>
      </c>
    </row>
    <row r="12" spans="1:5" x14ac:dyDescent="0.25">
      <c r="A12" t="s">
        <v>11</v>
      </c>
      <c r="B12">
        <v>1</v>
      </c>
      <c r="C12" t="s">
        <v>9</v>
      </c>
      <c r="D12">
        <v>49.78</v>
      </c>
      <c r="E12" s="6">
        <f t="shared" ref="E12:E15" si="2">D12*10.764</f>
        <v>535.83191999999997</v>
      </c>
    </row>
    <row r="13" spans="1:5" x14ac:dyDescent="0.25">
      <c r="B13">
        <v>2</v>
      </c>
      <c r="C13" t="s">
        <v>19</v>
      </c>
      <c r="D13">
        <v>34.78</v>
      </c>
      <c r="E13" s="6">
        <f t="shared" si="2"/>
        <v>374.37191999999999</v>
      </c>
    </row>
    <row r="14" spans="1:5" x14ac:dyDescent="0.25">
      <c r="B14">
        <v>3</v>
      </c>
      <c r="C14" t="s">
        <v>19</v>
      </c>
      <c r="D14">
        <v>34.78</v>
      </c>
      <c r="E14" s="6">
        <f t="shared" si="2"/>
        <v>374.37191999999999</v>
      </c>
    </row>
    <row r="15" spans="1:5" x14ac:dyDescent="0.25">
      <c r="B15">
        <v>4</v>
      </c>
      <c r="C15" t="s">
        <v>9</v>
      </c>
      <c r="D15">
        <v>49.78</v>
      </c>
      <c r="E15" s="6">
        <f t="shared" si="2"/>
        <v>535.83191999999997</v>
      </c>
    </row>
    <row r="17" spans="1:5" x14ac:dyDescent="0.25">
      <c r="A17" s="4" t="s">
        <v>42</v>
      </c>
    </row>
    <row r="18" spans="1:5" x14ac:dyDescent="0.25">
      <c r="A18" t="s">
        <v>11</v>
      </c>
      <c r="B18">
        <v>1</v>
      </c>
      <c r="C18" t="s">
        <v>9</v>
      </c>
      <c r="D18">
        <v>49.78</v>
      </c>
      <c r="E18" s="6">
        <f t="shared" ref="E18:E21" si="3">D18*10.764</f>
        <v>535.83191999999997</v>
      </c>
    </row>
    <row r="19" spans="1:5" x14ac:dyDescent="0.25">
      <c r="B19">
        <v>2</v>
      </c>
      <c r="C19" t="s">
        <v>43</v>
      </c>
      <c r="D19">
        <v>0</v>
      </c>
      <c r="E19" s="6">
        <f t="shared" si="3"/>
        <v>0</v>
      </c>
    </row>
    <row r="20" spans="1:5" x14ac:dyDescent="0.25">
      <c r="B20">
        <v>3</v>
      </c>
      <c r="C20" t="s">
        <v>19</v>
      </c>
      <c r="D20">
        <v>34.78</v>
      </c>
      <c r="E20" s="6">
        <f t="shared" si="3"/>
        <v>374.37191999999999</v>
      </c>
    </row>
    <row r="21" spans="1:5" x14ac:dyDescent="0.25">
      <c r="B21">
        <v>4</v>
      </c>
      <c r="C21" t="s">
        <v>9</v>
      </c>
      <c r="D21">
        <v>49.78</v>
      </c>
      <c r="E21" s="6">
        <f t="shared" si="3"/>
        <v>535.83191999999997</v>
      </c>
    </row>
    <row r="25" spans="1:5" x14ac:dyDescent="0.25">
      <c r="A25" s="59" t="s">
        <v>41</v>
      </c>
    </row>
    <row r="26" spans="1:5" x14ac:dyDescent="0.25">
      <c r="A26" s="4" t="s">
        <v>38</v>
      </c>
    </row>
    <row r="27" spans="1:5" x14ac:dyDescent="0.25">
      <c r="A27" t="s">
        <v>39</v>
      </c>
      <c r="B27">
        <v>1</v>
      </c>
      <c r="C27" t="s">
        <v>45</v>
      </c>
      <c r="D27">
        <v>69.959999999999994</v>
      </c>
      <c r="E27" s="6">
        <f>D27*10.764</f>
        <v>753.04943999999989</v>
      </c>
    </row>
    <row r="29" spans="1:5" x14ac:dyDescent="0.25">
      <c r="A29" s="4" t="s">
        <v>44</v>
      </c>
    </row>
    <row r="30" spans="1:5" x14ac:dyDescent="0.25">
      <c r="A30" t="s">
        <v>11</v>
      </c>
      <c r="B30">
        <v>1</v>
      </c>
      <c r="C30" t="s">
        <v>19</v>
      </c>
      <c r="D30">
        <v>34.770000000000003</v>
      </c>
      <c r="E30" s="6">
        <f t="shared" ref="E30:E33" si="4">D30*10.764</f>
        <v>374.26427999999999</v>
      </c>
    </row>
    <row r="31" spans="1:5" x14ac:dyDescent="0.25">
      <c r="B31">
        <v>2</v>
      </c>
      <c r="C31" t="s">
        <v>19</v>
      </c>
      <c r="D31">
        <v>34.979999999999997</v>
      </c>
      <c r="E31" s="6">
        <f t="shared" si="4"/>
        <v>376.52471999999995</v>
      </c>
    </row>
    <row r="32" spans="1:5" x14ac:dyDescent="0.25">
      <c r="B32">
        <v>3</v>
      </c>
      <c r="C32" t="s">
        <v>19</v>
      </c>
      <c r="D32">
        <v>34.979999999999997</v>
      </c>
      <c r="E32" s="6">
        <f t="shared" si="4"/>
        <v>376.52471999999995</v>
      </c>
    </row>
    <row r="33" spans="1:5" x14ac:dyDescent="0.25">
      <c r="B33">
        <v>4</v>
      </c>
      <c r="C33" t="s">
        <v>19</v>
      </c>
      <c r="D33">
        <v>35.08</v>
      </c>
      <c r="E33" s="6">
        <f t="shared" si="4"/>
        <v>377.60111999999998</v>
      </c>
    </row>
    <row r="35" spans="1:5" x14ac:dyDescent="0.25">
      <c r="A35" s="4" t="s">
        <v>40</v>
      </c>
    </row>
    <row r="36" spans="1:5" x14ac:dyDescent="0.25">
      <c r="A36" t="s">
        <v>11</v>
      </c>
      <c r="B36">
        <v>1</v>
      </c>
      <c r="C36" t="s">
        <v>19</v>
      </c>
      <c r="D36">
        <v>34.770000000000003</v>
      </c>
      <c r="E36" s="6">
        <f t="shared" ref="E36:E39" si="5">D36*10.764</f>
        <v>374.26427999999999</v>
      </c>
    </row>
    <row r="37" spans="1:5" x14ac:dyDescent="0.25">
      <c r="B37">
        <v>2</v>
      </c>
      <c r="C37" t="s">
        <v>19</v>
      </c>
      <c r="D37">
        <v>34.979999999999997</v>
      </c>
      <c r="E37" s="6">
        <f t="shared" si="5"/>
        <v>376.52471999999995</v>
      </c>
    </row>
    <row r="38" spans="1:5" x14ac:dyDescent="0.25">
      <c r="B38">
        <v>3</v>
      </c>
      <c r="C38" t="s">
        <v>19</v>
      </c>
      <c r="D38">
        <v>34.979999999999997</v>
      </c>
      <c r="E38" s="6">
        <f t="shared" si="5"/>
        <v>376.52471999999995</v>
      </c>
    </row>
    <row r="39" spans="1:5" x14ac:dyDescent="0.25">
      <c r="B39">
        <v>4</v>
      </c>
      <c r="C39" t="s">
        <v>19</v>
      </c>
      <c r="D39">
        <v>35.08</v>
      </c>
      <c r="E39" s="6">
        <f t="shared" si="5"/>
        <v>377.60111999999998</v>
      </c>
    </row>
    <row r="41" spans="1:5" x14ac:dyDescent="0.25">
      <c r="A41" s="4" t="s">
        <v>42</v>
      </c>
    </row>
    <row r="42" spans="1:5" x14ac:dyDescent="0.25">
      <c r="A42" t="s">
        <v>11</v>
      </c>
      <c r="B42">
        <v>1</v>
      </c>
      <c r="C42" t="s">
        <v>43</v>
      </c>
      <c r="D42">
        <v>0</v>
      </c>
      <c r="E42" s="6">
        <f t="shared" ref="E42:E45" si="6">D42*10.764</f>
        <v>0</v>
      </c>
    </row>
    <row r="43" spans="1:5" x14ac:dyDescent="0.25">
      <c r="B43">
        <v>2</v>
      </c>
      <c r="C43" t="s">
        <v>43</v>
      </c>
      <c r="D43">
        <v>0</v>
      </c>
      <c r="E43" s="6">
        <f t="shared" si="6"/>
        <v>0</v>
      </c>
    </row>
    <row r="44" spans="1:5" x14ac:dyDescent="0.25">
      <c r="B44">
        <v>3</v>
      </c>
      <c r="C44" t="s">
        <v>19</v>
      </c>
      <c r="D44">
        <v>34.979999999999997</v>
      </c>
      <c r="E44" s="6">
        <f t="shared" si="6"/>
        <v>376.52471999999995</v>
      </c>
    </row>
    <row r="45" spans="1:5" x14ac:dyDescent="0.25">
      <c r="B45">
        <v>4</v>
      </c>
      <c r="C45" t="s">
        <v>19</v>
      </c>
      <c r="D45">
        <v>35.08</v>
      </c>
      <c r="E45" s="6">
        <f t="shared" si="6"/>
        <v>377.60111999999998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1"/>
  <sheetViews>
    <sheetView workbookViewId="0">
      <selection activeCell="F13" sqref="F13"/>
    </sheetView>
  </sheetViews>
  <sheetFormatPr defaultRowHeight="15" x14ac:dyDescent="0.25"/>
  <cols>
    <col min="5" max="5" width="22.140625" customWidth="1"/>
    <col min="6" max="6" width="14" customWidth="1"/>
    <col min="8" max="8" width="18.28515625" customWidth="1"/>
    <col min="9" max="9" width="16.7109375" customWidth="1"/>
    <col min="10" max="10" width="22.85546875" customWidth="1"/>
    <col min="11" max="11" width="13.42578125" customWidth="1"/>
  </cols>
  <sheetData>
    <row r="1" spans="1:11" x14ac:dyDescent="0.25">
      <c r="C1" s="28" t="s">
        <v>20</v>
      </c>
      <c r="D1" s="28" t="s">
        <v>21</v>
      </c>
      <c r="E1" s="28" t="s">
        <v>22</v>
      </c>
      <c r="F1" s="28" t="s">
        <v>23</v>
      </c>
    </row>
    <row r="2" spans="1:11" x14ac:dyDescent="0.25">
      <c r="B2" t="s">
        <v>46</v>
      </c>
      <c r="C2">
        <v>49.78</v>
      </c>
      <c r="D2" s="6">
        <f>C2*10.764</f>
        <v>535.83191999999997</v>
      </c>
      <c r="E2" s="26">
        <v>6325000</v>
      </c>
      <c r="F2" s="25">
        <f>E2/D2</f>
        <v>11804.074680731974</v>
      </c>
      <c r="H2" s="26">
        <v>379500</v>
      </c>
      <c r="I2" s="26">
        <v>30000</v>
      </c>
      <c r="J2" s="25">
        <f>E2+H2+I2</f>
        <v>6734500</v>
      </c>
      <c r="K2" s="25">
        <f>J2/D2</f>
        <v>12568.306867571458</v>
      </c>
    </row>
    <row r="3" spans="1:11" x14ac:dyDescent="0.25">
      <c r="B3" t="s">
        <v>47</v>
      </c>
      <c r="C3">
        <v>34.78</v>
      </c>
      <c r="D3" s="6">
        <f>C3*10.764</f>
        <v>374.37191999999999</v>
      </c>
      <c r="E3" s="26">
        <v>4420000</v>
      </c>
      <c r="F3" s="25">
        <f>E3/D3</f>
        <v>11806.441038633453</v>
      </c>
      <c r="H3" s="26">
        <v>265200</v>
      </c>
      <c r="I3" s="26">
        <v>30000</v>
      </c>
      <c r="J3" s="25">
        <f>E3+H3+I3</f>
        <v>4715200</v>
      </c>
      <c r="K3" s="25">
        <f>J3/D3</f>
        <v>12594.961716145805</v>
      </c>
    </row>
    <row r="4" spans="1:11" x14ac:dyDescent="0.25">
      <c r="D4" s="6"/>
      <c r="E4" s="26"/>
      <c r="F4" s="25"/>
      <c r="H4" s="26"/>
      <c r="I4" s="26"/>
      <c r="J4" s="25"/>
      <c r="K4" s="25"/>
    </row>
    <row r="5" spans="1:11" x14ac:dyDescent="0.25">
      <c r="D5" s="6"/>
      <c r="E5" s="26"/>
      <c r="F5" s="25"/>
      <c r="H5" s="26"/>
      <c r="I5" s="26"/>
      <c r="J5" s="25"/>
      <c r="K5" s="25"/>
    </row>
    <row r="6" spans="1:11" x14ac:dyDescent="0.25">
      <c r="D6" s="6"/>
      <c r="E6" s="26"/>
      <c r="F6" s="25"/>
      <c r="H6" s="26"/>
      <c r="I6" s="26"/>
      <c r="J6" s="25"/>
      <c r="K6" s="25"/>
    </row>
    <row r="7" spans="1:11" x14ac:dyDescent="0.25">
      <c r="D7" s="6"/>
      <c r="E7" s="26"/>
      <c r="F7" s="25"/>
      <c r="H7" s="26"/>
      <c r="I7" s="26"/>
      <c r="J7" s="25"/>
      <c r="K7" s="25"/>
    </row>
    <row r="8" spans="1:11" x14ac:dyDescent="0.25">
      <c r="B8" t="s">
        <v>48</v>
      </c>
      <c r="D8" s="6"/>
      <c r="E8" s="26"/>
      <c r="F8" s="25"/>
      <c r="H8" s="26"/>
      <c r="I8" s="26"/>
      <c r="J8" s="25"/>
      <c r="K8" s="25"/>
    </row>
    <row r="9" spans="1:11" x14ac:dyDescent="0.25">
      <c r="A9" s="1"/>
      <c r="B9" s="1"/>
      <c r="C9" s="1"/>
      <c r="D9" s="36"/>
      <c r="E9" s="2"/>
      <c r="F9" s="3"/>
      <c r="H9" s="26"/>
      <c r="J9" s="25"/>
      <c r="K9" s="25"/>
    </row>
    <row r="10" spans="1:11" x14ac:dyDescent="0.25">
      <c r="C10" s="28" t="s">
        <v>20</v>
      </c>
      <c r="D10" s="28" t="s">
        <v>21</v>
      </c>
      <c r="E10" s="28" t="s">
        <v>22</v>
      </c>
      <c r="F10" s="28" t="s">
        <v>23</v>
      </c>
    </row>
    <row r="11" spans="1:11" x14ac:dyDescent="0.25">
      <c r="B11" t="s">
        <v>49</v>
      </c>
      <c r="C11">
        <v>0</v>
      </c>
      <c r="D11" s="6">
        <v>295</v>
      </c>
      <c r="E11" s="26">
        <v>5400350</v>
      </c>
      <c r="F11" s="25">
        <f>E11/D11</f>
        <v>18306.271186440677</v>
      </c>
      <c r="H11" s="26">
        <v>60000</v>
      </c>
      <c r="I11" s="26">
        <v>30000</v>
      </c>
      <c r="J11" s="25">
        <f>E11+H11+I11</f>
        <v>5490350</v>
      </c>
      <c r="K11" s="25">
        <f>J11/D11</f>
        <v>18611.355932203391</v>
      </c>
    </row>
    <row r="12" spans="1:11" x14ac:dyDescent="0.25">
      <c r="B12" s="61" t="s">
        <v>50</v>
      </c>
      <c r="C12" s="69">
        <f>D12/10.764</f>
        <v>44.407283537718321</v>
      </c>
      <c r="D12" s="62">
        <v>478</v>
      </c>
      <c r="E12" s="63">
        <v>9870940</v>
      </c>
      <c r="F12" s="64">
        <f>E12/D12</f>
        <v>20650.50209205021</v>
      </c>
      <c r="H12" s="60">
        <v>143000</v>
      </c>
      <c r="I12" s="26">
        <v>30000</v>
      </c>
      <c r="J12" s="25">
        <f t="shared" ref="J12:J21" si="0">E12+H12+I12</f>
        <v>10043940</v>
      </c>
      <c r="K12" s="25">
        <f t="shared" ref="K12:K21" si="1">J12/D12</f>
        <v>21012.42677824268</v>
      </c>
    </row>
    <row r="13" spans="1:11" x14ac:dyDescent="0.25">
      <c r="A13" s="61" t="s">
        <v>31</v>
      </c>
      <c r="B13" s="61" t="s">
        <v>51</v>
      </c>
      <c r="C13" s="61">
        <v>83.81</v>
      </c>
      <c r="D13" s="62">
        <f>C13*10.764</f>
        <v>902.13083999999992</v>
      </c>
      <c r="E13" s="63">
        <v>13650000</v>
      </c>
      <c r="F13" s="64">
        <f t="shared" ref="F3:F14" si="2">E13/D13</f>
        <v>15130.842883056743</v>
      </c>
      <c r="H13" s="26">
        <v>682500</v>
      </c>
      <c r="I13" s="26">
        <v>30000</v>
      </c>
      <c r="J13" s="25">
        <f t="shared" si="0"/>
        <v>14362500</v>
      </c>
      <c r="K13" s="25">
        <f t="shared" si="1"/>
        <v>15920.639626952561</v>
      </c>
    </row>
    <row r="14" spans="1:11" x14ac:dyDescent="0.25">
      <c r="B14">
        <v>606</v>
      </c>
      <c r="C14">
        <v>63.484999999999999</v>
      </c>
      <c r="D14" s="62">
        <f>C14*10.764</f>
        <v>683.35253999999998</v>
      </c>
      <c r="E14" s="26">
        <v>9936000</v>
      </c>
      <c r="F14" s="25">
        <f t="shared" si="2"/>
        <v>14540.079122263891</v>
      </c>
      <c r="H14" s="26"/>
      <c r="J14" s="25">
        <f t="shared" si="0"/>
        <v>9936000</v>
      </c>
      <c r="K14" s="25">
        <f t="shared" si="1"/>
        <v>14540.079122263891</v>
      </c>
    </row>
    <row r="15" spans="1:11" x14ac:dyDescent="0.25">
      <c r="E15" s="26"/>
      <c r="H15" s="26"/>
      <c r="J15" s="25">
        <f t="shared" si="0"/>
        <v>0</v>
      </c>
      <c r="K15" s="25" t="e">
        <f t="shared" si="1"/>
        <v>#DIV/0!</v>
      </c>
    </row>
    <row r="16" spans="1:11" x14ac:dyDescent="0.25">
      <c r="E16" s="26"/>
      <c r="H16" s="26"/>
      <c r="J16" s="25">
        <f t="shared" si="0"/>
        <v>0</v>
      </c>
      <c r="K16" s="25" t="e">
        <f t="shared" si="1"/>
        <v>#DIV/0!</v>
      </c>
    </row>
    <row r="17" spans="5:11" x14ac:dyDescent="0.25">
      <c r="E17" s="26"/>
      <c r="J17" s="25">
        <f t="shared" si="0"/>
        <v>0</v>
      </c>
      <c r="K17" s="25" t="e">
        <f t="shared" si="1"/>
        <v>#DIV/0!</v>
      </c>
    </row>
    <row r="18" spans="5:11" x14ac:dyDescent="0.25">
      <c r="J18" s="25">
        <f t="shared" si="0"/>
        <v>0</v>
      </c>
      <c r="K18" s="25" t="e">
        <f t="shared" si="1"/>
        <v>#DIV/0!</v>
      </c>
    </row>
    <row r="19" spans="5:11" x14ac:dyDescent="0.25">
      <c r="J19" s="25">
        <f t="shared" si="0"/>
        <v>0</v>
      </c>
      <c r="K19" s="25" t="e">
        <f t="shared" si="1"/>
        <v>#DIV/0!</v>
      </c>
    </row>
    <row r="20" spans="5:11" x14ac:dyDescent="0.25">
      <c r="J20" s="25">
        <f t="shared" si="0"/>
        <v>0</v>
      </c>
      <c r="K20" s="25" t="e">
        <f t="shared" si="1"/>
        <v>#DIV/0!</v>
      </c>
    </row>
    <row r="21" spans="5:11" x14ac:dyDescent="0.25">
      <c r="J21" s="25">
        <f t="shared" si="0"/>
        <v>0</v>
      </c>
      <c r="K21" s="25" t="e">
        <f t="shared" si="1"/>
        <v>#DIV/0!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9D60E-F93A-45A7-A7D4-652C79F91E64}">
  <dimension ref="A1"/>
  <sheetViews>
    <sheetView topLeftCell="A55" workbookViewId="0">
      <selection activeCell="B55" sqref="B5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87E84-CAF9-4432-B20B-3A61AE68B7C9}">
  <dimension ref="A1"/>
  <sheetViews>
    <sheetView workbookViewId="0">
      <selection activeCell="K30" sqref="K3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 - Wing</vt:lpstr>
      <vt:lpstr>B - Wing</vt:lpstr>
      <vt:lpstr>Total</vt:lpstr>
      <vt:lpstr>RERA</vt:lpstr>
      <vt:lpstr>Typical Floor</vt:lpstr>
      <vt:lpstr>IGR</vt:lpstr>
      <vt:lpstr>RR</vt:lpstr>
      <vt:lpstr>Rates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Vinita Surve</cp:lastModifiedBy>
  <cp:lastPrinted>2013-08-31T05:30:46Z</cp:lastPrinted>
  <dcterms:created xsi:type="dcterms:W3CDTF">2013-08-30T08:57:19Z</dcterms:created>
  <dcterms:modified xsi:type="dcterms:W3CDTF">2024-10-24T11:21:48Z</dcterms:modified>
</cp:coreProperties>
</file>