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2F9F191-9C97-4463-8F88-05B3F45D2F12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4" sheetId="7" r:id="rId3"/>
    <sheet name="Sheet2" sheetId="5" r:id="rId4"/>
    <sheet name="Sheet3" sheetId="6" r:id="rId5"/>
    <sheet name="Sheet7" sheetId="10" r:id="rId6"/>
    <sheet name="Sheet8" sheetId="11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38" i="1" l="1"/>
  <c r="E38" i="1"/>
  <c r="E35" i="1"/>
  <c r="A35" i="1"/>
  <c r="H16" i="1"/>
  <c r="B22" i="1" l="1"/>
  <c r="B20" i="1"/>
  <c r="I29" i="1" l="1"/>
  <c r="M15" i="1"/>
  <c r="I15" i="1"/>
  <c r="H15" i="1"/>
  <c r="G15" i="1"/>
  <c r="D31" i="1" l="1"/>
  <c r="D30" i="1"/>
  <c r="D29" i="1"/>
  <c r="D39" i="1" l="1"/>
  <c r="D37" i="1" l="1"/>
  <c r="J32" i="1" l="1"/>
  <c r="J31" i="1"/>
  <c r="J30" i="1" l="1"/>
  <c r="J29" i="1"/>
  <c r="D38" i="1"/>
  <c r="G29" i="1" l="1"/>
  <c r="H29" i="1"/>
  <c r="G30" i="1"/>
  <c r="H30" i="1"/>
  <c r="G31" i="1"/>
  <c r="H31" i="1"/>
  <c r="G32" i="1"/>
  <c r="H32" i="1"/>
  <c r="G33" i="1"/>
  <c r="H33" i="1"/>
  <c r="D36" i="1" l="1"/>
  <c r="I32" i="1" l="1"/>
  <c r="I31" i="1"/>
  <c r="I33" i="1"/>
  <c r="D35" i="1" l="1"/>
  <c r="F35" i="1" s="1"/>
  <c r="I30" i="1"/>
  <c r="B8" i="1" l="1"/>
  <c r="H3" i="1" l="1"/>
  <c r="B10" i="1" l="1"/>
  <c r="B5" i="1" l="1"/>
  <c r="B11" i="1" l="1"/>
  <c r="B6" i="1"/>
  <c r="B14" i="1"/>
  <c r="B12" i="1" l="1"/>
  <c r="B13" i="1" s="1"/>
  <c r="B15" i="1" s="1"/>
  <c r="F36" i="1" l="1"/>
  <c r="F38" i="1"/>
  <c r="B17" i="1"/>
  <c r="B18" i="1" s="1"/>
  <c r="B19" i="1" l="1"/>
  <c r="B21" i="1"/>
  <c r="B23" i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<sst xmlns="http://schemas.openxmlformats.org/spreadsheetml/2006/main" count="34" uniqueCount="30">
  <si>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</si>
  <si>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</si>
  <si>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</si>
  <si>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</si>
  <si>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</si>
  <si>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</si>
  <si>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</si>
  <si>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</si>
  <si>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</si>
  <si>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</si>
  <si>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</si>
  <si>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</si>
  <si>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</si>
  <si>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</si>
  <si>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</si>
  <si>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</si>
  <si>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</si>
  <si>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</si>
  <si>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</si>
  <si>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</si>
  <si>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</si>
  <si>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</si>
  <si>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</si>
  <si>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</si>
  <si>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RV</t>
  </si>
  <si>
    <t>DV</t>
  </si>
  <si>
    <t>Agreement Carpet</t>
  </si>
  <si>
    <t>Built up</t>
  </si>
  <si>
    <t>Measurement Carpet</t>
  </si>
  <si>
    <t>Balcony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</si>
</sst>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4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43" fontId="7" fillId="0" borderId="0" xfId="0" applyNumberFormat="1" applyFont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10" fillId="0" borderId="1" xfId="0" applyFont="1" applyBorder="1"/>
    <xf numFmtId="0" fontId="12" fillId="0" borderId="1" xfId="0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0" fillId="0" borderId="1" xfId="0" applyNumberFormat="1" applyFon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43" fontId="0" fillId="0" borderId="6" xfId="0" applyNumberFormat="1" applyBorder="1"/>
    <xf numFmtId="0" fontId="10" fillId="0" borderId="1" xfId="1" applyNumberFormat="1" applyFont="1" applyFill="1" applyBorder="1"/>
    <xf numFmtId="164" fontId="10" fillId="0" borderId="1" xfId="1" applyNumberFormat="1" applyFont="1" applyFill="1" applyBorder="1"/>
    <xf numFmtId="10" fontId="10" fillId="0" borderId="1" xfId="1" applyNumberFormat="1" applyFont="1" applyFill="1" applyBorder="1"/>
    <xf numFmtId="43" fontId="10" fillId="0" borderId="1" xfId="1" applyFont="1" applyFill="1" applyBorder="1"/>
    <xf numFmtId="0" fontId="7" fillId="0" borderId="1" xfId="0" applyFont="1" applyBorder="1"/>
    <xf numFmtId="0" fontId="0" fillId="0" borderId="0" xfId="0" applyBorder="1"/>
    <xf numFmtId="43" fontId="0" fillId="0" borderId="0" xfId="0" applyNumberFormat="1" applyBorder="1"/>
    <xf numFmtId="0" fontId="7" fillId="0" borderId="0" xfId="0" applyFont="1" applyFill="1"/>
    <xf numFmtId="0" fontId="0" fillId="0" borderId="0" xfId="0" applyFill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43" fontId="0" fillId="0" borderId="0" xfId="0" applyNumberFormat="1" applyFill="1"/>
    <xf numFmtId="0" fontId="4" fillId="0" borderId="0" xfId="0" applyFont="1" applyFill="1"/>
    <xf numFmtId="0" fontId="11" fillId="0" borderId="1" xfId="0" applyFont="1" applyFill="1" applyBorder="1" applyAlignment="1">
      <alignment horizontal="center"/>
    </xf>
    <xf numFmtId="0" fontId="0" fillId="0" borderId="6" xfId="0" applyFill="1" applyBorder="1"/>
    <xf numFmtId="43" fontId="10" fillId="0" borderId="1" xfId="0" applyNumberFormat="1" applyFont="1" applyFill="1" applyBorder="1"/>
    <xf numFmtId="0" fontId="0" fillId="0" borderId="5" xfId="0" applyFill="1" applyBorder="1"/>
    <xf numFmtId="43" fontId="3" fillId="0" borderId="0" xfId="1" applyFont="1" applyFill="1" applyBorder="1"/>
    <xf numFmtId="43" fontId="2" fillId="0" borderId="0" xfId="1" applyFont="1" applyFill="1" applyBorder="1"/>
    <xf numFmtId="0" fontId="0" fillId="0" borderId="1" xfId="0" applyFill="1" applyBorder="1" applyAlignment="1">
      <alignment wrapText="1"/>
    </xf>
    <xf numFmtId="43" fontId="0" fillId="0" borderId="6" xfId="0" applyNumberFormat="1" applyFill="1" applyBorder="1"/>
    <xf numFmtId="43" fontId="13" fillId="0" borderId="1" xfId="0" applyNumberFormat="1" applyFont="1" applyFill="1" applyBorder="1"/>
    <xf numFmtId="0" fontId="6" fillId="0" borderId="6" xfId="0" applyFont="1" applyFill="1" applyBorder="1"/>
    <xf numFmtId="43" fontId="13" fillId="0" borderId="1" xfId="1" applyFont="1" applyFill="1" applyBorder="1"/>
    <xf numFmtId="43" fontId="2" fillId="0" borderId="0" xfId="0" applyNumberFormat="1" applyFont="1" applyFill="1"/>
    <xf numFmtId="0" fontId="6" fillId="0" borderId="0" xfId="0" applyFont="1" applyFill="1"/>
    <xf numFmtId="164" fontId="13" fillId="0" borderId="1" xfId="1" applyNumberFormat="1" applyFont="1" applyFill="1" applyBorder="1"/>
    <xf numFmtId="43" fontId="5" fillId="0" borderId="0" xfId="0" applyNumberFormat="1" applyFont="1" applyFill="1"/>
    <xf numFmtId="2" fontId="10" fillId="0" borderId="1" xfId="1" applyNumberFormat="1" applyFont="1" applyFill="1" applyBorder="1"/>
    <xf numFmtId="43" fontId="10" fillId="0" borderId="8" xfId="1" applyFont="1" applyFill="1" applyBorder="1"/>
    <xf numFmtId="43" fontId="6" fillId="0" borderId="7" xfId="0" applyNumberFormat="1" applyFont="1" applyFill="1" applyBorder="1"/>
    <xf numFmtId="43" fontId="0" fillId="0" borderId="0" xfId="1" applyFont="1" applyFill="1"/>
    <xf numFmtId="0" fontId="5" fillId="0" borderId="0" xfId="0" applyFont="1" applyFill="1"/>
    <xf numFmtId="43" fontId="8" fillId="0" borderId="0" xfId="0" applyNumberFormat="1" applyFont="1" applyFill="1"/>
    <xf numFmtId="0" fontId="13" fillId="0" borderId="1" xfId="0" applyFont="1" applyFill="1" applyBorder="1"/>
    <xf numFmtId="43" fontId="9" fillId="0" borderId="0" xfId="0" applyNumberFormat="1" applyFont="1" applyFill="1"/>
    <xf numFmtId="0" fontId="12" fillId="0" borderId="1" xfId="0" applyFont="1" applyBorder="1" applyAlignment="1">
      <alignment wrapText="1"/>
    </xf>
    <xf numFmtId="43" fontId="7" fillId="0" borderId="1" xfId="0" applyNumberFormat="1" applyFont="1" applyBorder="1"/>
    <xf numFmtId="43" fontId="14" fillId="0" borderId="1" xfId="1" applyFont="1" applyFill="1" applyBorder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134560</xdr:colOff>
      <xdr:row>41</xdr:row>
      <xdr:rowOff>58248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E59206-59A4-47D0-900A-AA5E87AB0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68960" cy="7868748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220297</xdr:colOff>
      <xdr:row>39</xdr:row>
      <xdr:rowOff>134406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BEA72A-87C5-4A71-9799-6E5B117F2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54697" cy="7563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7DB703-D2B1-4DA1-A0E7-7E9D8D72F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735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19</xdr:col>
      <xdr:colOff>154038</xdr:colOff>
      <xdr:row>88</xdr:row>
      <xdr:rowOff>1143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D596BE-EAF0-4B5C-9E0A-F5687016B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572500"/>
          <a:ext cx="11736438" cy="81926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4"/>
  <sheetViews>
    <sheetView tabSelected="1" topLeftCell="A3" zoomScaleNormal="100" workbookViewId="0">
      <selection activeCell="D30" sqref="D30"/>
    </sheetView>
  </sheetViews>
  <sheetFormatPr defaultRowHeight="15" x14ac:dyDescent="0.25"/>
  <cols>
    <col min="1" max="1" width="21.7109375" bestFit="1" customWidth="1"/>
    <col min="2" max="2" width="18.140625" style="16" bestFit="1" customWidth="1"/>
    <col min="3" max="3" width="15.5703125" style="16" bestFit="1" customWidth="1"/>
    <col min="4" max="4" width="18.28515625" bestFit="1" customWidth="1"/>
    <col min="5" max="5" width="18.28515625" customWidth="1"/>
    <col min="6" max="6" width="23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18"/>
      <c r="B1" s="38"/>
      <c r="C1" s="38"/>
      <c r="F1" s="1"/>
      <c r="G1" s="2"/>
      <c r="H1" s="2"/>
      <c r="I1" s="3"/>
      <c r="L1" s="1"/>
      <c r="M1" s="2"/>
      <c r="N1" s="2"/>
      <c r="O1" s="3"/>
    </row>
    <row r="2" spans="1:15" ht="16.5" x14ac:dyDescent="0.3">
      <c r="A2" s="23"/>
      <c r="B2" s="30"/>
      <c r="C2" s="30"/>
      <c r="D2" s="48"/>
      <c r="E2" s="41"/>
      <c r="F2" s="42" t="s">
        <v>13</v>
      </c>
      <c r="G2" s="42"/>
      <c r="H2" s="42"/>
      <c r="I2" s="49"/>
      <c r="L2" s="4"/>
      <c r="O2" s="5"/>
    </row>
    <row r="3" spans="1:15" ht="16.5" x14ac:dyDescent="0.3">
      <c r="A3" s="24" t="s">
        <v>0</v>
      </c>
      <c r="B3" s="31">
        <v>5100</v>
      </c>
      <c r="C3" s="31"/>
      <c r="D3" s="50"/>
      <c r="E3" s="46"/>
      <c r="F3" s="51">
        <v>2021</v>
      </c>
      <c r="G3" s="52">
        <v>2023</v>
      </c>
      <c r="H3" s="53">
        <f>G3-F3</f>
        <v>2</v>
      </c>
      <c r="I3" s="49"/>
      <c r="L3" s="4"/>
      <c r="M3" s="6"/>
      <c r="N3" s="7"/>
      <c r="O3" s="5"/>
    </row>
    <row r="4" spans="1:15" ht="33" x14ac:dyDescent="0.3">
      <c r="A4" s="71" t="s">
        <v>1</v>
      </c>
      <c r="B4" s="31">
        <v>2500</v>
      </c>
      <c r="C4" s="31"/>
      <c r="D4" s="50"/>
      <c r="E4" s="45"/>
      <c r="F4" s="54" t="s">
        <v>26</v>
      </c>
      <c r="G4" s="44" t="s">
        <v>27</v>
      </c>
      <c r="H4" s="53"/>
      <c r="I4" s="49"/>
      <c r="L4" s="8"/>
      <c r="M4" s="6"/>
      <c r="N4" s="7"/>
      <c r="O4" s="5"/>
    </row>
    <row r="5" spans="1:15" ht="16.5" x14ac:dyDescent="0.3">
      <c r="A5" s="24" t="s">
        <v>2</v>
      </c>
      <c r="B5" s="31">
        <f>B3-B4</f>
        <v>2600</v>
      </c>
      <c r="C5" s="31"/>
      <c r="D5" s="50"/>
      <c r="E5" s="45"/>
      <c r="F5" s="73"/>
      <c r="G5" s="31">
        <v>670</v>
      </c>
      <c r="H5" s="22"/>
      <c r="I5" s="55"/>
      <c r="L5" s="4"/>
      <c r="M5" s="6"/>
      <c r="N5" s="7"/>
      <c r="O5" s="5"/>
    </row>
    <row r="6" spans="1:15" ht="16.5" x14ac:dyDescent="0.3">
      <c r="A6" s="24" t="s">
        <v>3</v>
      </c>
      <c r="B6" s="31">
        <f>B4</f>
        <v>2500</v>
      </c>
      <c r="C6" s="31"/>
      <c r="D6" s="50"/>
      <c r="E6" s="56"/>
      <c r="F6" s="31"/>
      <c r="G6" s="31"/>
      <c r="H6" s="22"/>
      <c r="I6" s="57"/>
      <c r="J6" s="17"/>
      <c r="L6" s="4"/>
      <c r="M6" s="6"/>
      <c r="N6" s="7"/>
      <c r="O6" s="5"/>
    </row>
    <row r="7" spans="1:15" ht="16.5" x14ac:dyDescent="0.3">
      <c r="A7" s="24" t="s">
        <v>4</v>
      </c>
      <c r="B7" s="24">
        <v>0</v>
      </c>
      <c r="C7" s="24"/>
      <c r="D7" s="34"/>
      <c r="E7" s="58"/>
      <c r="F7" s="31"/>
      <c r="G7" s="31"/>
      <c r="H7" s="59"/>
      <c r="I7" s="60"/>
      <c r="J7" s="17"/>
      <c r="L7" s="4"/>
      <c r="M7" s="9"/>
      <c r="N7" s="10"/>
      <c r="O7" s="5"/>
    </row>
    <row r="8" spans="1:15" ht="16.5" x14ac:dyDescent="0.3">
      <c r="A8" s="24" t="s">
        <v>5</v>
      </c>
      <c r="B8" s="24">
        <f>B9-B7</f>
        <v>60</v>
      </c>
      <c r="C8" s="24"/>
      <c r="D8" s="35"/>
      <c r="E8" s="61"/>
      <c r="F8" s="31"/>
      <c r="G8" s="31"/>
      <c r="H8" s="59"/>
      <c r="I8" s="60"/>
      <c r="J8" s="17"/>
      <c r="L8" s="4"/>
      <c r="M8" s="9"/>
      <c r="N8" s="10"/>
      <c r="O8" s="5"/>
    </row>
    <row r="9" spans="1:15" ht="16.5" x14ac:dyDescent="0.3">
      <c r="A9" s="24" t="s">
        <v>6</v>
      </c>
      <c r="B9" s="24">
        <v>60</v>
      </c>
      <c r="C9" s="24"/>
      <c r="D9" s="34"/>
      <c r="E9" s="58"/>
      <c r="F9" s="31"/>
      <c r="G9" s="31"/>
      <c r="H9" s="62"/>
      <c r="I9" s="60"/>
      <c r="J9" s="17"/>
      <c r="K9" s="15"/>
      <c r="L9" s="15"/>
      <c r="M9" s="13"/>
      <c r="N9" s="10"/>
      <c r="O9" s="5"/>
    </row>
    <row r="10" spans="1:15" ht="33" x14ac:dyDescent="0.3">
      <c r="A10" s="71" t="s">
        <v>7</v>
      </c>
      <c r="B10" s="24">
        <f>90*B7/B9</f>
        <v>0</v>
      </c>
      <c r="C10" s="24"/>
      <c r="D10" s="34"/>
      <c r="E10" s="58"/>
      <c r="F10" s="31"/>
      <c r="G10" s="31"/>
      <c r="H10" s="62"/>
      <c r="I10" s="60"/>
      <c r="J10" s="17"/>
      <c r="K10" s="15"/>
      <c r="L10" s="15"/>
      <c r="M10" s="13"/>
      <c r="N10" s="10"/>
      <c r="O10" s="5"/>
    </row>
    <row r="11" spans="1:15" ht="16.5" x14ac:dyDescent="0.3">
      <c r="A11" s="24"/>
      <c r="B11" s="32">
        <f>B10%</f>
        <v>0</v>
      </c>
      <c r="C11" s="32"/>
      <c r="D11" s="36"/>
      <c r="E11" s="63"/>
      <c r="F11" s="31"/>
      <c r="G11" s="31"/>
      <c r="H11" s="62"/>
      <c r="I11" s="60"/>
      <c r="J11" s="17"/>
      <c r="K11" s="15"/>
      <c r="L11" s="15"/>
      <c r="M11" s="13"/>
      <c r="N11" s="11"/>
      <c r="O11" s="5"/>
    </row>
    <row r="12" spans="1:15" ht="16.5" x14ac:dyDescent="0.3">
      <c r="A12" s="24" t="s">
        <v>8</v>
      </c>
      <c r="B12" s="31">
        <f>B6*B11</f>
        <v>0</v>
      </c>
      <c r="C12" s="31"/>
      <c r="D12" s="37"/>
      <c r="E12" s="64"/>
      <c r="F12" s="31"/>
      <c r="G12" s="31"/>
      <c r="H12" s="62"/>
      <c r="I12" s="65"/>
      <c r="J12" s="17"/>
      <c r="K12" s="15"/>
      <c r="L12" s="15"/>
      <c r="M12" s="13"/>
      <c r="N12" s="7"/>
      <c r="O12" s="5"/>
    </row>
    <row r="13" spans="1:15" ht="16.5" x14ac:dyDescent="0.3">
      <c r="A13" s="24" t="s">
        <v>9</v>
      </c>
      <c r="B13" s="31">
        <f>B6-B12</f>
        <v>2500</v>
      </c>
      <c r="C13" s="31"/>
      <c r="D13" s="37"/>
      <c r="E13" s="66"/>
      <c r="F13" s="31"/>
      <c r="G13" s="31"/>
      <c r="H13" s="62"/>
      <c r="I13" s="60"/>
      <c r="J13" s="17"/>
      <c r="K13" s="15"/>
      <c r="L13" s="15"/>
      <c r="M13" s="13"/>
      <c r="N13" s="7"/>
      <c r="O13" s="5"/>
    </row>
    <row r="14" spans="1:15" ht="16.5" x14ac:dyDescent="0.3">
      <c r="A14" s="24" t="s">
        <v>2</v>
      </c>
      <c r="B14" s="31">
        <f>B5</f>
        <v>2600</v>
      </c>
      <c r="C14" s="31"/>
      <c r="D14" s="50"/>
      <c r="E14" s="46"/>
      <c r="F14" s="67" t="s">
        <v>28</v>
      </c>
      <c r="G14" s="42" t="s">
        <v>29</v>
      </c>
      <c r="H14" s="62"/>
      <c r="I14" s="60"/>
      <c r="J14" s="17"/>
      <c r="K14" s="15"/>
      <c r="L14" s="15"/>
      <c r="M14" s="13"/>
      <c r="N14" s="7"/>
      <c r="O14" s="5"/>
    </row>
    <row r="15" spans="1:15" ht="16.5" x14ac:dyDescent="0.3">
      <c r="A15" s="24" t="s">
        <v>10</v>
      </c>
      <c r="B15" s="31">
        <f>B14+B13</f>
        <v>5100</v>
      </c>
      <c r="C15" s="31"/>
      <c r="D15" s="50"/>
      <c r="E15" s="46"/>
      <c r="F15" s="67">
        <v>363</v>
      </c>
      <c r="G15" s="68">
        <f>13+22</f>
        <v>35</v>
      </c>
      <c r="H15" s="62">
        <f>G15+F15</f>
        <v>398</v>
      </c>
      <c r="I15" s="67">
        <f>G5/H15</f>
        <v>1.6834170854271358</v>
      </c>
      <c r="J15" s="15"/>
      <c r="K15" s="15">
        <v>496</v>
      </c>
      <c r="L15" s="15">
        <v>852</v>
      </c>
      <c r="M15" s="13">
        <f>L15/K15</f>
        <v>1.717741935483871</v>
      </c>
      <c r="N15" s="7"/>
      <c r="O15" s="5"/>
    </row>
    <row r="16" spans="1:15" ht="16.5" x14ac:dyDescent="0.3">
      <c r="A16" s="24" t="s">
        <v>23</v>
      </c>
      <c r="B16" s="25">
        <v>670</v>
      </c>
      <c r="C16" s="25"/>
      <c r="D16" s="69"/>
      <c r="E16" s="46"/>
      <c r="F16" s="62"/>
      <c r="G16" s="70"/>
      <c r="H16" s="59">
        <f>H15*8300</f>
        <v>3303400</v>
      </c>
      <c r="I16" s="55"/>
      <c r="L16" s="4"/>
      <c r="N16" s="10"/>
      <c r="O16" s="5"/>
    </row>
    <row r="17" spans="1:15" ht="16.5" x14ac:dyDescent="0.3">
      <c r="A17" s="24" t="s">
        <v>11</v>
      </c>
      <c r="B17" s="26">
        <f>B15*B16</f>
        <v>3417000</v>
      </c>
      <c r="C17" s="26"/>
      <c r="D17" s="56"/>
      <c r="E17" s="46"/>
      <c r="F17" s="62"/>
      <c r="G17" s="62"/>
      <c r="H17" s="59"/>
      <c r="I17" s="55"/>
      <c r="L17" s="4"/>
      <c r="N17" s="20"/>
      <c r="O17" s="33"/>
    </row>
    <row r="18" spans="1:15" ht="16.5" x14ac:dyDescent="0.3">
      <c r="A18" s="24" t="s">
        <v>24</v>
      </c>
      <c r="B18" s="26">
        <f>B17*0.98</f>
        <v>3348660</v>
      </c>
      <c r="C18" s="26"/>
      <c r="D18" s="56"/>
      <c r="E18" s="46"/>
      <c r="F18" s="62"/>
      <c r="G18" s="62"/>
      <c r="H18" s="59"/>
      <c r="I18" s="55"/>
      <c r="L18" s="39"/>
      <c r="N18" s="20"/>
      <c r="O18" s="40"/>
    </row>
    <row r="19" spans="1:15" ht="16.5" hidden="1" x14ac:dyDescent="0.3">
      <c r="A19" s="24" t="s">
        <v>24</v>
      </c>
      <c r="B19" s="26">
        <f>B17*0.9</f>
        <v>3075300</v>
      </c>
      <c r="C19" s="26"/>
      <c r="D19" s="27"/>
      <c r="E19" s="12"/>
      <c r="F19" s="21"/>
      <c r="G19" s="21"/>
      <c r="H19" s="20"/>
      <c r="I19" s="33"/>
      <c r="N19" s="20"/>
      <c r="O19" s="12"/>
    </row>
    <row r="20" spans="1:15" ht="16.5" x14ac:dyDescent="0.3">
      <c r="A20" s="24" t="s">
        <v>25</v>
      </c>
      <c r="B20" s="26">
        <f>B17*0.8</f>
        <v>2733600</v>
      </c>
      <c r="C20" s="26"/>
      <c r="D20" s="27"/>
      <c r="E20" s="12"/>
      <c r="F20" s="21"/>
      <c r="G20" s="21"/>
      <c r="H20" s="20"/>
      <c r="I20" s="33"/>
      <c r="N20" s="20"/>
      <c r="O20" s="12"/>
    </row>
    <row r="21" spans="1:15" ht="16.5" hidden="1" x14ac:dyDescent="0.3">
      <c r="A21" s="24" t="s">
        <v>25</v>
      </c>
      <c r="B21" s="26">
        <f>B17*0.8</f>
        <v>2733600</v>
      </c>
      <c r="C21" s="26"/>
      <c r="D21" s="27"/>
      <c r="E21" s="12"/>
      <c r="F21" s="21"/>
      <c r="G21" s="21"/>
      <c r="H21" s="20"/>
      <c r="I21" s="33"/>
      <c r="N21" s="20"/>
      <c r="O21" s="12"/>
    </row>
    <row r="22" spans="1:15" ht="16.5" x14ac:dyDescent="0.3">
      <c r="A22" s="24" t="s">
        <v>12</v>
      </c>
      <c r="B22" s="28">
        <f>B4*670</f>
        <v>1675000</v>
      </c>
      <c r="C22" s="28"/>
      <c r="D22" s="29"/>
      <c r="E22" s="12"/>
      <c r="F22" s="12"/>
      <c r="G22" s="12"/>
      <c r="I22" s="5"/>
    </row>
    <row r="23" spans="1:15" ht="16.5" x14ac:dyDescent="0.3">
      <c r="A23" s="24" t="s">
        <v>16</v>
      </c>
      <c r="B23" s="72">
        <f>B17*0.03/12</f>
        <v>8542.5</v>
      </c>
      <c r="C23" s="28"/>
      <c r="D23" s="28"/>
      <c r="E23" s="12"/>
    </row>
    <row r="24" spans="1:15" x14ac:dyDescent="0.25">
      <c r="A24" s="16"/>
      <c r="B24" s="19"/>
      <c r="C24" s="19"/>
    </row>
    <row r="25" spans="1:15" x14ac:dyDescent="0.25">
      <c r="A25" s="16"/>
      <c r="B25" s="19"/>
      <c r="C25" s="19"/>
    </row>
    <row r="26" spans="1:15" x14ac:dyDescent="0.25">
      <c r="A26" s="42"/>
      <c r="B26" s="41"/>
      <c r="C26" s="41"/>
      <c r="D26" s="42"/>
      <c r="E26" s="42"/>
      <c r="F26" s="42"/>
      <c r="G26" s="42"/>
      <c r="H26" s="42"/>
      <c r="I26" s="42"/>
      <c r="J26" s="42"/>
      <c r="K26" s="42"/>
      <c r="L26" s="42"/>
      <c r="M26" s="42"/>
    </row>
    <row r="27" spans="1:15" x14ac:dyDescent="0.25">
      <c r="A27" s="42"/>
      <c r="B27" s="41"/>
      <c r="C27" s="41"/>
      <c r="D27" s="42" t="s">
        <v>14</v>
      </c>
      <c r="E27" s="42"/>
      <c r="F27" s="42"/>
      <c r="G27" s="42"/>
      <c r="H27" s="42"/>
      <c r="I27" s="42"/>
      <c r="J27" s="42"/>
      <c r="K27" s="42"/>
      <c r="L27" s="42"/>
      <c r="M27" s="42"/>
    </row>
    <row r="28" spans="1:15" x14ac:dyDescent="0.25">
      <c r="A28" s="42"/>
      <c r="B28" s="43" t="s">
        <v>20</v>
      </c>
      <c r="C28" s="43" t="s">
        <v>15</v>
      </c>
      <c r="D28" s="44" t="s">
        <v>21</v>
      </c>
      <c r="E28" s="44"/>
      <c r="F28" s="44" t="s">
        <v>11</v>
      </c>
      <c r="G28" s="44" t="s">
        <v>17</v>
      </c>
      <c r="H28" s="44" t="s">
        <v>18</v>
      </c>
      <c r="I28" s="44" t="s">
        <v>19</v>
      </c>
      <c r="J28" s="44"/>
      <c r="K28" s="42"/>
      <c r="L28" s="42"/>
      <c r="M28" s="42"/>
    </row>
    <row r="29" spans="1:15" x14ac:dyDescent="0.25">
      <c r="A29" s="42"/>
      <c r="B29" s="43"/>
      <c r="C29" s="43">
        <v>567</v>
      </c>
      <c r="D29" s="44">
        <f>C29*1.1</f>
        <v>623.70000000000005</v>
      </c>
      <c r="E29" s="44">
        <v>904</v>
      </c>
      <c r="F29" s="45">
        <v>3062000</v>
      </c>
      <c r="G29" s="45">
        <f t="shared" ref="G29:G33" si="0">F29/C29</f>
        <v>5400.352733686067</v>
      </c>
      <c r="H29" s="45">
        <f t="shared" ref="H29:H33" si="1">F29/D29</f>
        <v>4909.4115760782424</v>
      </c>
      <c r="I29" s="45">
        <f>F29/E29</f>
        <v>3387.1681415929202</v>
      </c>
      <c r="J29" s="44">
        <f t="shared" ref="J29:J32" si="2">D29/C29</f>
        <v>1.1000000000000001</v>
      </c>
      <c r="K29" s="42"/>
      <c r="L29" s="42"/>
      <c r="M29" s="42"/>
    </row>
    <row r="30" spans="1:15" x14ac:dyDescent="0.25">
      <c r="A30" s="42"/>
      <c r="B30" s="43"/>
      <c r="C30" s="43">
        <v>303</v>
      </c>
      <c r="D30" s="44">
        <f>C30*1.1</f>
        <v>333.3</v>
      </c>
      <c r="E30" s="44"/>
      <c r="F30" s="45">
        <v>1636000</v>
      </c>
      <c r="G30" s="45">
        <f t="shared" si="0"/>
        <v>5399.3399339933994</v>
      </c>
      <c r="H30" s="45">
        <f t="shared" si="1"/>
        <v>4908.4908490849084</v>
      </c>
      <c r="I30" s="45" t="e">
        <f t="shared" ref="I30:I33" si="3">F30/B30</f>
        <v>#DIV/0!</v>
      </c>
      <c r="J30" s="44">
        <f t="shared" si="2"/>
        <v>1.1000000000000001</v>
      </c>
      <c r="K30" s="42"/>
      <c r="L30" s="42"/>
      <c r="M30" s="42"/>
    </row>
    <row r="31" spans="1:15" x14ac:dyDescent="0.25">
      <c r="A31" s="42"/>
      <c r="B31" s="43"/>
      <c r="C31" s="43"/>
      <c r="D31" s="44">
        <f>C31*1.1</f>
        <v>0</v>
      </c>
      <c r="E31" s="44"/>
      <c r="F31" s="45">
        <v>16000000</v>
      </c>
      <c r="G31" s="45" t="e">
        <f t="shared" si="0"/>
        <v>#DIV/0!</v>
      </c>
      <c r="H31" s="45" t="e">
        <f t="shared" si="1"/>
        <v>#DIV/0!</v>
      </c>
      <c r="I31" s="45" t="e">
        <f t="shared" si="3"/>
        <v>#DIV/0!</v>
      </c>
      <c r="J31" s="44" t="e">
        <f t="shared" si="2"/>
        <v>#DIV/0!</v>
      </c>
      <c r="K31" s="42"/>
      <c r="L31" s="42"/>
      <c r="M31" s="42"/>
    </row>
    <row r="32" spans="1:15" x14ac:dyDescent="0.25">
      <c r="A32" s="42"/>
      <c r="B32" s="43"/>
      <c r="C32" s="43"/>
      <c r="D32" s="44"/>
      <c r="E32" s="44"/>
      <c r="F32" s="45">
        <v>12600000</v>
      </c>
      <c r="G32" s="45" t="e">
        <f t="shared" si="0"/>
        <v>#DIV/0!</v>
      </c>
      <c r="H32" s="45" t="e">
        <f t="shared" si="1"/>
        <v>#DIV/0!</v>
      </c>
      <c r="I32" s="45" t="e">
        <f t="shared" si="3"/>
        <v>#DIV/0!</v>
      </c>
      <c r="J32" s="44" t="e">
        <f t="shared" si="2"/>
        <v>#DIV/0!</v>
      </c>
      <c r="K32" s="42"/>
      <c r="L32" s="42"/>
      <c r="M32" s="42"/>
    </row>
    <row r="33" spans="1:13" x14ac:dyDescent="0.25">
      <c r="A33" s="42"/>
      <c r="B33" s="43"/>
      <c r="C33" s="43"/>
      <c r="D33" s="44"/>
      <c r="E33" s="44"/>
      <c r="F33" s="44"/>
      <c r="G33" s="45" t="e">
        <f t="shared" si="0"/>
        <v>#DIV/0!</v>
      </c>
      <c r="H33" s="45" t="e">
        <f t="shared" si="1"/>
        <v>#DIV/0!</v>
      </c>
      <c r="I33" s="45" t="e">
        <f t="shared" si="3"/>
        <v>#DIV/0!</v>
      </c>
      <c r="J33" s="44"/>
      <c r="K33" s="42"/>
      <c r="L33" s="42"/>
      <c r="M33" s="42"/>
    </row>
    <row r="34" spans="1:13" x14ac:dyDescent="0.25">
      <c r="A34" s="42"/>
      <c r="B34" s="41" t="s">
        <v>22</v>
      </c>
      <c r="C34" s="41"/>
      <c r="D34" s="42"/>
      <c r="E34" s="42"/>
      <c r="F34" s="42"/>
      <c r="G34" s="42"/>
      <c r="H34" s="42"/>
      <c r="I34" s="42"/>
      <c r="J34" s="42"/>
      <c r="K34" s="42"/>
      <c r="L34" s="42"/>
      <c r="M34" s="42"/>
    </row>
    <row r="35" spans="1:13" x14ac:dyDescent="0.25">
      <c r="A35" s="42">
        <f>B35/1.1</f>
        <v>609.09090909090901</v>
      </c>
      <c r="B35" s="43">
        <v>670</v>
      </c>
      <c r="C35" s="43">
        <v>3039120</v>
      </c>
      <c r="D35" s="44">
        <f t="shared" ref="D35:D39" si="4">C35/B35</f>
        <v>4536</v>
      </c>
      <c r="E35" s="44">
        <f>C35/A35</f>
        <v>4989.6000000000004</v>
      </c>
      <c r="F35" s="45">
        <f>B3/D35</f>
        <v>1.1243386243386244</v>
      </c>
      <c r="G35" s="45"/>
      <c r="H35" s="44"/>
      <c r="I35" s="45"/>
      <c r="J35" s="42"/>
      <c r="K35" s="42"/>
      <c r="L35" s="46"/>
      <c r="M35" s="42"/>
    </row>
    <row r="36" spans="1:13" x14ac:dyDescent="0.25">
      <c r="A36" s="42"/>
      <c r="B36" s="43">
        <v>904</v>
      </c>
      <c r="C36" s="43">
        <v>3500000</v>
      </c>
      <c r="D36" s="44">
        <f t="shared" si="4"/>
        <v>3871.6814159292035</v>
      </c>
      <c r="E36" s="44"/>
      <c r="F36" s="45">
        <f>B15/D36</f>
        <v>1.3172571428571429</v>
      </c>
      <c r="G36" s="45"/>
      <c r="H36" s="44"/>
      <c r="I36" s="45"/>
      <c r="J36" s="42"/>
      <c r="K36" s="42"/>
      <c r="L36" s="42"/>
      <c r="M36" s="42"/>
    </row>
    <row r="37" spans="1:13" x14ac:dyDescent="0.25">
      <c r="A37" s="42"/>
      <c r="B37" s="43">
        <v>904</v>
      </c>
      <c r="C37" s="43">
        <v>3600000</v>
      </c>
      <c r="D37" s="44">
        <f t="shared" si="4"/>
        <v>3982.3008849557523</v>
      </c>
      <c r="E37" s="44"/>
      <c r="F37" s="44"/>
      <c r="G37" s="45"/>
      <c r="H37" s="44"/>
      <c r="I37" s="44"/>
      <c r="J37" s="42"/>
      <c r="K37" s="42"/>
      <c r="L37" s="42"/>
      <c r="M37" s="42"/>
    </row>
    <row r="38" spans="1:13" x14ac:dyDescent="0.25">
      <c r="A38" s="42">
        <f>B38/1.1</f>
        <v>609.09090909090901</v>
      </c>
      <c r="B38" s="43">
        <v>670</v>
      </c>
      <c r="C38" s="43">
        <v>3300000</v>
      </c>
      <c r="D38" s="44">
        <f t="shared" si="4"/>
        <v>4925.373134328358</v>
      </c>
      <c r="E38" s="44">
        <f>C38/A38</f>
        <v>5417.9104477611945</v>
      </c>
      <c r="F38" s="45">
        <f>B15/D38</f>
        <v>1.0354545454545454</v>
      </c>
      <c r="G38" s="45"/>
      <c r="H38" s="44"/>
      <c r="I38" s="44"/>
      <c r="J38" s="42"/>
      <c r="K38" s="42"/>
      <c r="L38" s="42"/>
      <c r="M38" s="42"/>
    </row>
    <row r="39" spans="1:13" ht="15.75" x14ac:dyDescent="0.25">
      <c r="A39" s="47"/>
      <c r="B39" s="43"/>
      <c r="C39" s="43"/>
      <c r="D39" s="44" t="e">
        <f t="shared" si="4"/>
        <v>#DIV/0!</v>
      </c>
      <c r="E39" s="44"/>
      <c r="F39" s="44"/>
      <c r="G39" s="45"/>
      <c r="H39" s="44"/>
      <c r="I39" s="44"/>
      <c r="J39" s="42"/>
      <c r="K39" s="42"/>
      <c r="L39" s="42"/>
      <c r="M39" s="42"/>
    </row>
    <row r="40" spans="1:13" ht="15.75" x14ac:dyDescent="0.25">
      <c r="A40" s="47"/>
      <c r="B40" s="41"/>
      <c r="C40" s="41"/>
      <c r="D40" s="42"/>
      <c r="E40" s="42"/>
      <c r="F40" s="42"/>
      <c r="G40" s="42"/>
      <c r="H40" s="42"/>
      <c r="I40" s="42"/>
      <c r="J40" s="42"/>
      <c r="K40" s="42"/>
      <c r="L40" s="42"/>
      <c r="M40" s="42"/>
    </row>
    <row r="41" spans="1:13" ht="15.75" x14ac:dyDescent="0.25">
      <c r="A41" s="47"/>
      <c r="B41" s="41"/>
      <c r="C41" s="41"/>
      <c r="D41" s="42"/>
      <c r="E41" s="42"/>
      <c r="F41" s="42"/>
      <c r="G41" s="42"/>
      <c r="H41" s="42"/>
      <c r="I41" s="42"/>
      <c r="J41" s="42"/>
      <c r="K41" s="42"/>
      <c r="L41" s="42"/>
      <c r="M41" s="42"/>
    </row>
    <row r="42" spans="1:13" ht="15.75" x14ac:dyDescent="0.25">
      <c r="A42" s="47"/>
      <c r="B42" s="41"/>
      <c r="C42" s="41"/>
      <c r="D42" s="42"/>
      <c r="E42" s="42"/>
      <c r="F42" s="42"/>
      <c r="G42" s="42"/>
      <c r="H42" s="42"/>
      <c r="I42" s="42"/>
      <c r="J42" s="42"/>
      <c r="K42" s="42"/>
      <c r="L42" s="42"/>
      <c r="M42" s="42"/>
    </row>
    <row r="43" spans="1:13" ht="15.75" x14ac:dyDescent="0.25">
      <c r="A43" s="47"/>
      <c r="B43" s="41"/>
      <c r="C43" s="41"/>
      <c r="D43" s="42"/>
      <c r="E43" s="42"/>
      <c r="F43" s="42"/>
      <c r="G43" s="42"/>
      <c r="H43" s="42"/>
      <c r="I43" s="42"/>
      <c r="J43" s="42"/>
      <c r="K43" s="42"/>
      <c r="L43" s="42"/>
      <c r="M43" s="42"/>
    </row>
    <row r="44" spans="1:13" ht="15.75" x14ac:dyDescent="0.25">
      <c r="A44" s="14"/>
    </row>
    <row r="64" spans="4:6" x14ac:dyDescent="0.25">
      <c r="D64" s="12"/>
      <c r="E64" s="12"/>
      <c r="F64" s="12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topLeftCell="A7" workbookViewId="0">
      <selection activeCell="P1" sqref="P1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topLeftCell="A4" workbookViewId="0">
      <selection activeCell="I32" sqref="I32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8D981-8EBC-4A66-814C-A24AF35F346A}">
  <dimension ref="A1"/>
  <sheetViews>
    <sheetView workbookViewId="0">
      <selection activeCell="A46" sqref="A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F46C2-1240-4F1F-9E6C-99B3DD892094}">
  <dimension ref="A1"/>
  <sheetViews>
    <sheetView workbookViewId="0">
      <selection activeCell="K2" sqref="K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Sheet5</vt:lpstr>
      <vt:lpstr>Sheet4</vt:lpstr>
      <vt:lpstr>Sheet2</vt:lpstr>
      <vt:lpstr>Sheet3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2024-10-17T13:03:35Z</dcterms:modified>
</cp:coreProperties>
</file>