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Ravi Ranjan Jha - Union\"/>
    </mc:Choice>
  </mc:AlternateContent>
  <xr:revisionPtr revIDLastSave="0" documentId="13_ncr:1_{C7955FFD-5067-4BC3-B7AE-DC3E5D98FC7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3" sheetId="25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1" sheetId="23" r:id="rId14"/>
    <sheet name="Sheet12" sheetId="24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Q12" i="4" l="1"/>
  <c r="C25" i="4" l="1"/>
  <c r="R14" i="26"/>
  <c r="R9" i="25"/>
  <c r="S11" i="24"/>
  <c r="R14" i="22"/>
  <c r="T10" i="21"/>
  <c r="U12" i="16"/>
  <c r="S13" i="15"/>
  <c r="T18" i="14"/>
  <c r="T13" i="13"/>
  <c r="G42" i="4" l="1"/>
  <c r="G32" i="4"/>
  <c r="W32" i="4" l="1"/>
  <c r="Q9" i="4" l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Q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H24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B13" i="4" s="1"/>
  <c r="C13" i="4" s="1"/>
  <c r="D13" i="4" s="1"/>
  <c r="J13" i="4"/>
  <c r="I13" i="4"/>
  <c r="E13" i="4"/>
  <c r="A13" i="4"/>
  <c r="P29" i="4"/>
  <c r="B29" i="4" s="1"/>
  <c r="C29" i="4" s="1"/>
  <c r="D29" i="4" s="1"/>
  <c r="J29" i="4"/>
  <c r="I29" i="4"/>
  <c r="E29" i="4"/>
  <c r="A29" i="4"/>
  <c r="Q27" i="4"/>
  <c r="B27" i="4" s="1"/>
  <c r="C27" i="4" s="1"/>
  <c r="D27" i="4" s="1"/>
  <c r="J27" i="4"/>
  <c r="I27" i="4"/>
  <c r="E27" i="4"/>
  <c r="A27" i="4"/>
  <c r="Q26" i="4"/>
  <c r="B26" i="4" s="1"/>
  <c r="C26" i="4" s="1"/>
  <c r="J26" i="4"/>
  <c r="I26" i="4"/>
  <c r="E26" i="4"/>
  <c r="A26" i="4"/>
  <c r="Q25" i="4"/>
  <c r="B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Q14" i="4"/>
  <c r="B14" i="4" s="1"/>
  <c r="C14" i="4" s="1"/>
  <c r="J14" i="4"/>
  <c r="I14" i="4"/>
  <c r="E14" i="4"/>
  <c r="A14" i="4"/>
  <c r="P12" i="4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G16" i="4" l="1"/>
  <c r="F10" i="4"/>
  <c r="H27" i="4"/>
  <c r="H18" i="4"/>
  <c r="F14" i="4"/>
  <c r="H19" i="4"/>
  <c r="H26" i="4"/>
  <c r="H13" i="4"/>
  <c r="F13" i="4"/>
  <c r="G13" i="4"/>
  <c r="H16" i="4"/>
  <c r="H17" i="4"/>
  <c r="H21" i="4"/>
  <c r="H29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9" i="4"/>
  <c r="G17" i="4"/>
  <c r="G19" i="4"/>
  <c r="G21" i="4"/>
  <c r="G25" i="4"/>
  <c r="G26" i="4"/>
  <c r="G27" i="4"/>
  <c r="G29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40" i="4"/>
  <c r="Q40" i="4"/>
  <c r="W50" i="4"/>
  <c r="W34" i="4"/>
  <c r="W37" i="4" s="1"/>
  <c r="W38" i="4" s="1"/>
  <c r="W33" i="4"/>
  <c r="W41" i="4"/>
  <c r="S40" i="4" l="1"/>
  <c r="S41" i="4" s="1"/>
  <c r="S43" i="4" s="1"/>
  <c r="W35" i="4"/>
  <c r="W39" i="4"/>
  <c r="W40" i="4" s="1"/>
  <c r="W43" i="4" s="1"/>
  <c r="W46" i="4" s="1"/>
  <c r="W47" i="4" s="1"/>
  <c r="Y47" i="4" s="1"/>
  <c r="S42" i="4" l="1"/>
  <c r="W52" i="4" l="1"/>
  <c r="W48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<sst xmlns="http://schemas.openxmlformats.org/spreadsheetml/2006/main" count="50" uniqueCount="43">
  <si>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</si>
  <si>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</si>
  <si>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</si>
  <si>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</si>
  <si>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</si>
  <si>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</si>
  <si>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</si>
  <si>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</si>
  <si>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</si>
  <si>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</si>
  <si>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</si>
  <si>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</si>
  <si>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</si>
  <si>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</si>
  <si>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</si>
  <si>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</si>
  <si>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</si>
  <si>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</si>
  <si>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</si>
  <si>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</si>
  <si>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</si>
  <si>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</si>
  <si>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</si>
  <si>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</si>
  <si>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</si>
  <si>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</si>
  <si>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</si>
  <si>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</si>
  <si>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</si>
  <si>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</si>
  <si>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</si>
  <si>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</si>
  <si>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</si>
  <si>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</si>
  <si>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</si>
  <si>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</si>
  <si>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</si>
  <si>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</si>
  <si>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RLP Vashi )  - Ravi Ranjan Jha And Harjeet Kaur</t>
  </si>
  <si>
    <t>Agree BUA</t>
  </si>
  <si>
    <t>As pe OC</t>
  </si>
  <si>
    <t>Measured CA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</si>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</sst>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31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826CB-EDB8-41F4-AAD0-10E1ECC6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60777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9CFFA-A5E2-43AE-94BD-7B4F4940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611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F8D6E-8330-4F3C-BDA2-4D31093F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8875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38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655DD-EE47-4847-9EBE-678EA6F2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135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0</xdr:rowOff>
    </xdr:from>
    <xdr:to>
      <xdr:col>16</xdr:col>
      <xdr:colOff>10759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422544-8464-4F11-8421-26AC831D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0"/>
          <a:ext cx="8840434" cy="74019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0</xdr:rowOff>
    </xdr:from>
    <xdr:to>
      <xdr:col>15</xdr:col>
      <xdr:colOff>429853</xdr:colOff>
      <xdr:row>39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81D57B-5550-4A71-8B26-AA4261A5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0"/>
          <a:ext cx="8802328" cy="75543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31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92A1F-0863-48F7-AF88-9CE06165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6077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33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7D159-9AD8-4ECD-8B0E-D41D8A9D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6344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39</xdr:row>
      <xdr:rowOff>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32557-A47F-4D15-B22E-09EF2752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973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42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10774-6EBE-4ACF-9D8C-12C7B222D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6954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15</xdr:col>
      <xdr:colOff>582235</xdr:colOff>
      <xdr:row>37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7234AE-0ADA-4153-9D80-09CCE9D2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0"/>
          <a:ext cx="8668960" cy="7125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39</xdr:row>
      <xdr:rowOff>115280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0E38C-EA6E-4249-B6F5-A5F9B242A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020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505831</xdr:colOff>
      <xdr:row>53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664DFA-02F2-402B-A337-9E66801A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211431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984E4D-3B22-4A1F-AC9E-9FEFCC8A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66896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35</xdr:col>
      <xdr:colOff>210770</xdr:colOff>
      <xdr:row>39</xdr:row>
      <xdr:rowOff>20090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0F2B2B-C136-4633-A928-70E8ABA2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0"/>
          <a:ext cx="8745170" cy="7449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C13B7-746F-4D9B-8A44-BFBCD913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26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2"/>
  <sheetViews>
    <sheetView tabSelected="1" zoomScaleNormal="100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5.4257812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531.66666666666674</v>
      </c>
      <c r="C3" s="43">
        <f>B3*1.2</f>
        <v>638.00000000000011</v>
      </c>
      <c r="D3" s="43">
        <f t="shared" ref="D3:D14" si="2">C3*1.2</f>
        <v>765.60000000000014</v>
      </c>
      <c r="E3" s="44">
        <f t="shared" ref="E3:E14" si="3">R3</f>
        <v>12050000</v>
      </c>
      <c r="F3" s="43">
        <f t="shared" ref="F3:F14" si="4">ROUND((E3/B3),0)</f>
        <v>22665</v>
      </c>
      <c r="G3" s="43">
        <f t="shared" ref="G3:G14" si="5">ROUND((E3/C3),0)</f>
        <v>18887</v>
      </c>
      <c r="H3" s="43">
        <f t="shared" ref="H3:H14" si="6">ROUND((E3/D3),0)</f>
        <v>15739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v>638</v>
      </c>
      <c r="Q3" s="45">
        <f t="shared" ref="P3:Q14" si="8">P3/1.2</f>
        <v>531.66666666666674</v>
      </c>
      <c r="R3" s="46">
        <v>12050000</v>
      </c>
    </row>
    <row r="4" spans="1:20" x14ac:dyDescent="0.25">
      <c r="A4" s="4">
        <f t="shared" ref="A4:A9" si="9">N4</f>
        <v>0</v>
      </c>
      <c r="B4" s="4">
        <f t="shared" ref="B4:B9" si="10">Q4</f>
        <v>529.16666666666674</v>
      </c>
      <c r="C4" s="4">
        <f t="shared" ref="C4:C9" si="11">B4*1.2</f>
        <v>635.00000000000011</v>
      </c>
      <c r="D4" s="4">
        <f t="shared" ref="D4:D9" si="12">C4*1.2</f>
        <v>762.00000000000011</v>
      </c>
      <c r="E4" s="5">
        <f t="shared" ref="E4:E9" si="13">R4</f>
        <v>10000000</v>
      </c>
      <c r="F4" s="9">
        <f t="shared" ref="F4:F9" si="14">ROUND((E4/B4),0)</f>
        <v>18898</v>
      </c>
      <c r="G4" s="9">
        <f t="shared" ref="G4:G9" si="15">ROUND((E4/C4),0)</f>
        <v>15748</v>
      </c>
      <c r="H4" s="9">
        <f t="shared" ref="H4:H9" si="16">ROUND((E4/D4),0)</f>
        <v>13123</v>
      </c>
      <c r="I4" s="4" t="e">
        <f>#REF!</f>
        <v>#REF!</v>
      </c>
      <c r="J4" s="4">
        <f t="shared" ref="J4:J9" si="17">S4</f>
        <v>0</v>
      </c>
      <c r="O4">
        <v>0</v>
      </c>
      <c r="P4">
        <v>635</v>
      </c>
      <c r="Q4">
        <f t="shared" ref="Q4:Q9" si="18">P4/1.2</f>
        <v>529.16666666666674</v>
      </c>
      <c r="R4" s="2">
        <v>10000000</v>
      </c>
    </row>
    <row r="5" spans="1:20" x14ac:dyDescent="0.25">
      <c r="A5" s="4">
        <f t="shared" si="9"/>
        <v>0</v>
      </c>
      <c r="B5" s="4">
        <f t="shared" si="10"/>
        <v>531.66666666666674</v>
      </c>
      <c r="C5" s="4">
        <f t="shared" si="11"/>
        <v>638.00000000000011</v>
      </c>
      <c r="D5" s="4">
        <f t="shared" si="12"/>
        <v>765.60000000000014</v>
      </c>
      <c r="E5" s="5">
        <f t="shared" si="13"/>
        <v>12050000</v>
      </c>
      <c r="F5" s="9">
        <f t="shared" si="14"/>
        <v>22665</v>
      </c>
      <c r="G5" s="9">
        <f t="shared" si="15"/>
        <v>18887</v>
      </c>
      <c r="H5" s="9">
        <f t="shared" si="16"/>
        <v>15739</v>
      </c>
      <c r="I5" s="4" t="e">
        <f>#REF!</f>
        <v>#REF!</v>
      </c>
      <c r="J5" s="4">
        <f t="shared" si="17"/>
        <v>0</v>
      </c>
      <c r="O5">
        <v>0</v>
      </c>
      <c r="P5">
        <v>638</v>
      </c>
      <c r="Q5">
        <f t="shared" si="18"/>
        <v>531.66666666666674</v>
      </c>
      <c r="R5" s="2">
        <v>12050000</v>
      </c>
    </row>
    <row r="6" spans="1:20" x14ac:dyDescent="0.25">
      <c r="A6" s="4">
        <f t="shared" si="9"/>
        <v>0</v>
      </c>
      <c r="B6" s="4">
        <f t="shared" si="10"/>
        <v>598.33333333333337</v>
      </c>
      <c r="C6" s="4">
        <f t="shared" si="11"/>
        <v>718</v>
      </c>
      <c r="D6" s="4">
        <f t="shared" si="12"/>
        <v>861.6</v>
      </c>
      <c r="E6" s="5">
        <f t="shared" si="13"/>
        <v>12400000</v>
      </c>
      <c r="F6" s="9">
        <f t="shared" si="14"/>
        <v>20724</v>
      </c>
      <c r="G6" s="9">
        <f t="shared" si="15"/>
        <v>17270</v>
      </c>
      <c r="H6" s="9">
        <f t="shared" si="16"/>
        <v>14392</v>
      </c>
      <c r="I6" s="4" t="e">
        <f>#REF!</f>
        <v>#REF!</v>
      </c>
      <c r="J6" s="4">
        <f t="shared" si="17"/>
        <v>0</v>
      </c>
      <c r="O6">
        <v>0</v>
      </c>
      <c r="P6">
        <v>718</v>
      </c>
      <c r="Q6">
        <f t="shared" si="18"/>
        <v>598.33333333333337</v>
      </c>
      <c r="R6" s="2">
        <v>12400000</v>
      </c>
    </row>
    <row r="7" spans="1:20" s="45" customFormat="1" x14ac:dyDescent="0.25">
      <c r="A7" s="43">
        <f t="shared" si="9"/>
        <v>0</v>
      </c>
      <c r="B7" s="43">
        <f t="shared" si="10"/>
        <v>560</v>
      </c>
      <c r="C7" s="43">
        <f t="shared" si="11"/>
        <v>672</v>
      </c>
      <c r="D7" s="43">
        <f t="shared" si="12"/>
        <v>806.4</v>
      </c>
      <c r="E7" s="44">
        <f t="shared" si="13"/>
        <v>12550000</v>
      </c>
      <c r="F7" s="43">
        <f t="shared" si="14"/>
        <v>22411</v>
      </c>
      <c r="G7" s="43">
        <f t="shared" si="15"/>
        <v>18676</v>
      </c>
      <c r="H7" s="43">
        <f t="shared" si="16"/>
        <v>15563</v>
      </c>
      <c r="I7" s="43" t="e">
        <f>#REF!</f>
        <v>#REF!</v>
      </c>
      <c r="J7" s="43">
        <f t="shared" si="17"/>
        <v>0</v>
      </c>
      <c r="O7" s="45">
        <v>0</v>
      </c>
      <c r="P7" s="45">
        <v>672</v>
      </c>
      <c r="Q7" s="45">
        <f t="shared" si="18"/>
        <v>560</v>
      </c>
      <c r="R7" s="46">
        <v>12550000</v>
      </c>
    </row>
    <row r="8" spans="1:20" x14ac:dyDescent="0.25">
      <c r="A8" s="4">
        <f t="shared" si="9"/>
        <v>0</v>
      </c>
      <c r="B8" s="4">
        <f t="shared" si="10"/>
        <v>560</v>
      </c>
      <c r="C8" s="4">
        <f t="shared" si="11"/>
        <v>672</v>
      </c>
      <c r="D8" s="4">
        <f t="shared" si="12"/>
        <v>806.4</v>
      </c>
      <c r="E8" s="5">
        <f t="shared" si="13"/>
        <v>11000000</v>
      </c>
      <c r="F8" s="9">
        <f t="shared" si="14"/>
        <v>19643</v>
      </c>
      <c r="G8" s="9">
        <f t="shared" si="15"/>
        <v>16369</v>
      </c>
      <c r="H8" s="9">
        <f t="shared" si="16"/>
        <v>13641</v>
      </c>
      <c r="I8" s="4" t="e">
        <f>#REF!</f>
        <v>#REF!</v>
      </c>
      <c r="J8" s="4">
        <f t="shared" si="17"/>
        <v>0</v>
      </c>
      <c r="O8">
        <v>0</v>
      </c>
      <c r="P8">
        <v>672</v>
      </c>
      <c r="Q8">
        <f t="shared" si="18"/>
        <v>560</v>
      </c>
      <c r="R8" s="2">
        <v>11000000</v>
      </c>
    </row>
    <row r="9" spans="1:20" x14ac:dyDescent="0.25">
      <c r="A9" s="4">
        <f t="shared" si="9"/>
        <v>0</v>
      </c>
      <c r="B9" s="4">
        <f t="shared" si="10"/>
        <v>529.16666666666674</v>
      </c>
      <c r="C9" s="4">
        <f t="shared" si="11"/>
        <v>635.00000000000011</v>
      </c>
      <c r="D9" s="4">
        <f t="shared" si="12"/>
        <v>762.00000000000011</v>
      </c>
      <c r="E9" s="5">
        <f t="shared" si="13"/>
        <v>9000000</v>
      </c>
      <c r="F9" s="9">
        <f t="shared" si="14"/>
        <v>17008</v>
      </c>
      <c r="G9" s="9">
        <f t="shared" si="15"/>
        <v>14173</v>
      </c>
      <c r="H9" s="9">
        <f t="shared" si="16"/>
        <v>11811</v>
      </c>
      <c r="I9" s="4" t="e">
        <f>#REF!</f>
        <v>#REF!</v>
      </c>
      <c r="J9" s="4">
        <f t="shared" si="17"/>
        <v>0</v>
      </c>
      <c r="O9">
        <v>0</v>
      </c>
      <c r="P9">
        <v>635</v>
      </c>
      <c r="Q9">
        <f t="shared" si="18"/>
        <v>529.16666666666674</v>
      </c>
      <c r="R9" s="2">
        <v>9000000</v>
      </c>
    </row>
    <row r="10" spans="1:20" x14ac:dyDescent="0.25">
      <c r="A10" s="4">
        <f t="shared" si="0"/>
        <v>0</v>
      </c>
      <c r="B10" s="4">
        <f t="shared" si="1"/>
        <v>531.66666666666674</v>
      </c>
      <c r="C10" s="4">
        <f t="shared" ref="C10:C14" si="19">B10*1.2</f>
        <v>638.00000000000011</v>
      </c>
      <c r="D10" s="4">
        <f t="shared" si="2"/>
        <v>765.60000000000014</v>
      </c>
      <c r="E10" s="5">
        <f t="shared" si="3"/>
        <v>12050000</v>
      </c>
      <c r="F10" s="9">
        <f t="shared" si="4"/>
        <v>22665</v>
      </c>
      <c r="G10" s="9">
        <f t="shared" si="5"/>
        <v>18887</v>
      </c>
      <c r="H10" s="9">
        <f t="shared" si="6"/>
        <v>15739</v>
      </c>
      <c r="I10" s="4" t="e">
        <f>#REF!</f>
        <v>#REF!</v>
      </c>
      <c r="J10" s="4">
        <f t="shared" si="7"/>
        <v>0</v>
      </c>
      <c r="O10">
        <v>0</v>
      </c>
      <c r="P10">
        <v>638</v>
      </c>
      <c r="Q10">
        <f t="shared" si="8"/>
        <v>531.66666666666674</v>
      </c>
      <c r="R10" s="2">
        <v>12050000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1000</v>
      </c>
      <c r="C13" s="4">
        <f t="shared" ref="C13" si="22">B13*1.2</f>
        <v>1200</v>
      </c>
      <c r="D13" s="4">
        <f t="shared" ref="D13" si="23">C13*1.2</f>
        <v>1440</v>
      </c>
      <c r="E13" s="5">
        <f t="shared" ref="E13" si="24">R13</f>
        <v>25000000</v>
      </c>
      <c r="F13" s="9">
        <f t="shared" ref="F13" si="25">ROUND((E13/B13),0)</f>
        <v>25000</v>
      </c>
      <c r="G13" s="9">
        <f t="shared" ref="G13" si="26">ROUND((E13/C13),0)</f>
        <v>20833</v>
      </c>
      <c r="H13" s="9">
        <f t="shared" ref="H13" si="27">ROUND((E13/D13),0)</f>
        <v>17361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v>1000</v>
      </c>
      <c r="R13" s="2">
        <v>25000000</v>
      </c>
    </row>
    <row r="14" spans="1:20" x14ac:dyDescent="0.25">
      <c r="A14" s="4">
        <f t="shared" si="0"/>
        <v>0</v>
      </c>
      <c r="B14" s="4">
        <f t="shared" si="1"/>
        <v>833.33333333333337</v>
      </c>
      <c r="C14" s="4">
        <f t="shared" si="19"/>
        <v>1000</v>
      </c>
      <c r="D14" s="4">
        <f t="shared" si="2"/>
        <v>1200</v>
      </c>
      <c r="E14" s="5">
        <f t="shared" si="3"/>
        <v>18000000</v>
      </c>
      <c r="F14" s="9">
        <f t="shared" si="4"/>
        <v>21600</v>
      </c>
      <c r="G14" s="9">
        <f t="shared" si="5"/>
        <v>18000</v>
      </c>
      <c r="H14" s="9">
        <f t="shared" si="6"/>
        <v>15000</v>
      </c>
      <c r="I14" s="4" t="e">
        <f>#REF!</f>
        <v>#REF!</v>
      </c>
      <c r="J14" s="4">
        <f t="shared" si="7"/>
        <v>0</v>
      </c>
      <c r="O14">
        <v>0</v>
      </c>
      <c r="P14">
        <v>1000</v>
      </c>
      <c r="Q14">
        <f t="shared" si="8"/>
        <v>833.33333333333337</v>
      </c>
      <c r="R14" s="2">
        <v>18000000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8" customFormat="1" x14ac:dyDescent="0.25">
      <c r="A16" s="9">
        <f t="shared" ref="A16:A29" si="30">N16</f>
        <v>0</v>
      </c>
      <c r="B16" s="9">
        <f t="shared" ref="B16:B29" si="31">Q16</f>
        <v>1300</v>
      </c>
      <c r="C16" s="9">
        <f>B16*1.2</f>
        <v>1560</v>
      </c>
      <c r="D16" s="9">
        <f t="shared" ref="D16:D29" si="32">C16*1.2</f>
        <v>1872</v>
      </c>
      <c r="E16" s="47">
        <f t="shared" ref="E16:E29" si="33">R16</f>
        <v>32000000</v>
      </c>
      <c r="F16" s="9">
        <f t="shared" ref="F16:F29" si="34">ROUND((E16/B16),0)</f>
        <v>24615</v>
      </c>
      <c r="G16" s="9">
        <f>ROUND((E16/C16),0)</f>
        <v>20513</v>
      </c>
      <c r="H16" s="9">
        <f t="shared" ref="H16:H29" si="35">ROUND((E16/D16),0)</f>
        <v>17094</v>
      </c>
      <c r="I16" s="9" t="e">
        <f>#REF!</f>
        <v>#REF!</v>
      </c>
      <c r="J16" s="9">
        <f t="shared" ref="J16:J29" si="36">S16</f>
        <v>0</v>
      </c>
      <c r="O16" s="48">
        <v>0</v>
      </c>
      <c r="P16" s="48">
        <f t="shared" ref="P16:Q29" si="37">O16/1.2</f>
        <v>0</v>
      </c>
      <c r="Q16" s="48">
        <v>1300</v>
      </c>
      <c r="R16" s="49">
        <v>32000000</v>
      </c>
    </row>
    <row r="17" spans="1:24" s="45" customFormat="1" x14ac:dyDescent="0.25">
      <c r="A17" s="43">
        <f t="shared" si="30"/>
        <v>0</v>
      </c>
      <c r="B17" s="43">
        <f t="shared" si="31"/>
        <v>1000</v>
      </c>
      <c r="C17" s="43">
        <f t="shared" ref="C17:C29" si="38">B17*1.2</f>
        <v>1200</v>
      </c>
      <c r="D17" s="43">
        <f t="shared" si="32"/>
        <v>1440</v>
      </c>
      <c r="E17" s="44">
        <f t="shared" si="33"/>
        <v>25000000</v>
      </c>
      <c r="F17" s="43">
        <f t="shared" si="34"/>
        <v>25000</v>
      </c>
      <c r="G17" s="43">
        <f t="shared" ref="G17:G29" si="39">ROUND((E17/C17),0)</f>
        <v>20833</v>
      </c>
      <c r="H17" s="43">
        <f t="shared" si="35"/>
        <v>17361</v>
      </c>
      <c r="I17" s="43" t="e">
        <f>#REF!</f>
        <v>#REF!</v>
      </c>
      <c r="J17" s="43">
        <f t="shared" si="36"/>
        <v>0</v>
      </c>
      <c r="O17" s="45">
        <v>0</v>
      </c>
      <c r="P17" s="45">
        <f t="shared" si="37"/>
        <v>0</v>
      </c>
      <c r="Q17" s="45">
        <v>1000</v>
      </c>
      <c r="R17" s="46">
        <v>25000000</v>
      </c>
    </row>
    <row r="18" spans="1:24" x14ac:dyDescent="0.25">
      <c r="A18" s="4">
        <f t="shared" si="30"/>
        <v>0</v>
      </c>
      <c r="B18" s="4">
        <f t="shared" si="31"/>
        <v>920</v>
      </c>
      <c r="C18" s="4">
        <f t="shared" si="38"/>
        <v>1104</v>
      </c>
      <c r="D18" s="4">
        <f t="shared" si="32"/>
        <v>1324.8</v>
      </c>
      <c r="E18" s="5">
        <f t="shared" si="33"/>
        <v>22500000</v>
      </c>
      <c r="F18" s="9">
        <f t="shared" si="34"/>
        <v>24457</v>
      </c>
      <c r="G18" s="9">
        <f t="shared" si="39"/>
        <v>20380</v>
      </c>
      <c r="H18" s="9">
        <f t="shared" si="35"/>
        <v>16984</v>
      </c>
      <c r="I18" s="4" t="e">
        <f>#REF!</f>
        <v>#REF!</v>
      </c>
      <c r="J18" s="4">
        <f t="shared" si="36"/>
        <v>0</v>
      </c>
      <c r="O18">
        <v>0</v>
      </c>
      <c r="P18">
        <v>1200</v>
      </c>
      <c r="Q18">
        <v>920</v>
      </c>
      <c r="R18" s="2">
        <v>22500000</v>
      </c>
    </row>
    <row r="19" spans="1:24" x14ac:dyDescent="0.25">
      <c r="A19" s="4">
        <f t="shared" si="30"/>
        <v>0</v>
      </c>
      <c r="B19" s="4">
        <f t="shared" si="31"/>
        <v>800</v>
      </c>
      <c r="C19" s="4">
        <f t="shared" si="38"/>
        <v>960</v>
      </c>
      <c r="D19" s="4">
        <f t="shared" si="32"/>
        <v>1152</v>
      </c>
      <c r="E19" s="5">
        <f t="shared" si="33"/>
        <v>13000000</v>
      </c>
      <c r="F19" s="9">
        <f t="shared" si="34"/>
        <v>16250</v>
      </c>
      <c r="G19" s="9">
        <f t="shared" si="39"/>
        <v>13542</v>
      </c>
      <c r="H19" s="9">
        <f t="shared" si="35"/>
        <v>11285</v>
      </c>
      <c r="I19" s="4" t="e">
        <f>#REF!</f>
        <v>#REF!</v>
      </c>
      <c r="J19" s="4">
        <f t="shared" si="36"/>
        <v>0</v>
      </c>
      <c r="O19">
        <v>0</v>
      </c>
      <c r="P19">
        <f t="shared" si="37"/>
        <v>0</v>
      </c>
      <c r="Q19">
        <v>800</v>
      </c>
      <c r="R19" s="2">
        <v>13000000</v>
      </c>
    </row>
    <row r="20" spans="1:24" s="48" customFormat="1" x14ac:dyDescent="0.25">
      <c r="A20" s="9">
        <f t="shared" si="30"/>
        <v>0</v>
      </c>
      <c r="B20" s="9">
        <f t="shared" si="31"/>
        <v>700</v>
      </c>
      <c r="C20" s="9">
        <f t="shared" si="38"/>
        <v>840</v>
      </c>
      <c r="D20" s="9">
        <f t="shared" si="32"/>
        <v>1008</v>
      </c>
      <c r="E20" s="47">
        <f t="shared" si="33"/>
        <v>18500000</v>
      </c>
      <c r="F20" s="9">
        <f t="shared" si="34"/>
        <v>26429</v>
      </c>
      <c r="G20" s="9">
        <f t="shared" si="39"/>
        <v>22024</v>
      </c>
      <c r="H20" s="9">
        <f t="shared" si="35"/>
        <v>18353</v>
      </c>
      <c r="I20" s="9" t="e">
        <f>#REF!</f>
        <v>#REF!</v>
      </c>
      <c r="J20" s="9">
        <f t="shared" si="36"/>
        <v>0</v>
      </c>
      <c r="O20" s="48">
        <v>0</v>
      </c>
      <c r="P20" s="48">
        <f t="shared" si="37"/>
        <v>0</v>
      </c>
      <c r="Q20" s="48">
        <v>700</v>
      </c>
      <c r="R20" s="49">
        <v>18500000</v>
      </c>
    </row>
    <row r="21" spans="1:24" x14ac:dyDescent="0.25">
      <c r="A21" s="4">
        <f t="shared" si="30"/>
        <v>0</v>
      </c>
      <c r="B21" s="4">
        <f t="shared" si="31"/>
        <v>1050</v>
      </c>
      <c r="C21" s="4">
        <f t="shared" si="38"/>
        <v>1260</v>
      </c>
      <c r="D21" s="4">
        <f t="shared" si="32"/>
        <v>1512</v>
      </c>
      <c r="E21" s="5">
        <f t="shared" si="33"/>
        <v>16300000</v>
      </c>
      <c r="F21" s="9">
        <f t="shared" si="34"/>
        <v>15524</v>
      </c>
      <c r="G21" s="9">
        <f t="shared" si="39"/>
        <v>12937</v>
      </c>
      <c r="H21" s="9">
        <f t="shared" si="35"/>
        <v>10780</v>
      </c>
      <c r="I21" s="4" t="e">
        <f>#REF!</f>
        <v>#REF!</v>
      </c>
      <c r="J21" s="4">
        <f t="shared" si="36"/>
        <v>0</v>
      </c>
      <c r="O21">
        <v>0</v>
      </c>
      <c r="P21">
        <v>1260</v>
      </c>
      <c r="Q21">
        <f t="shared" si="37"/>
        <v>1050</v>
      </c>
      <c r="R21" s="2">
        <v>16300000</v>
      </c>
    </row>
    <row r="22" spans="1:24" x14ac:dyDescent="0.25">
      <c r="A22" s="4">
        <f t="shared" ref="A22:A24" si="40">N22</f>
        <v>0</v>
      </c>
      <c r="B22" s="4">
        <f t="shared" ref="B22:B24" si="41">Q22</f>
        <v>1200</v>
      </c>
      <c r="C22" s="4">
        <f t="shared" ref="C22:C24" si="42">B22*1.2</f>
        <v>1440</v>
      </c>
      <c r="D22" s="4">
        <f t="shared" ref="D22:D24" si="43">C22*1.2</f>
        <v>1728</v>
      </c>
      <c r="E22" s="5">
        <f t="shared" ref="E22:E24" si="44">R22</f>
        <v>21000000</v>
      </c>
      <c r="F22" s="9">
        <f t="shared" ref="F22:F24" si="45">ROUND((E22/B22),0)</f>
        <v>17500</v>
      </c>
      <c r="G22" s="9">
        <f t="shared" ref="G22:G24" si="46">ROUND((E22/C22),0)</f>
        <v>14583</v>
      </c>
      <c r="H22" s="9">
        <f t="shared" ref="H22:H24" si="47">ROUND((E22/D22),0)</f>
        <v>12153</v>
      </c>
      <c r="I22" s="4" t="e">
        <f>#REF!</f>
        <v>#REF!</v>
      </c>
      <c r="J22" s="4">
        <f t="shared" ref="J22:J24" si="48">S22</f>
        <v>0</v>
      </c>
      <c r="O22">
        <v>0</v>
      </c>
      <c r="P22">
        <f t="shared" ref="P22:P23" si="49">O22/1.2</f>
        <v>0</v>
      </c>
      <c r="Q22">
        <v>1200</v>
      </c>
      <c r="R22" s="2">
        <v>21000000</v>
      </c>
    </row>
    <row r="23" spans="1:24" x14ac:dyDescent="0.25">
      <c r="A23" s="4">
        <f t="shared" si="40"/>
        <v>0</v>
      </c>
      <c r="B23" s="4">
        <f t="shared" si="41"/>
        <v>1032</v>
      </c>
      <c r="C23" s="4">
        <f t="shared" si="42"/>
        <v>1238.3999999999999</v>
      </c>
      <c r="D23" s="4">
        <f t="shared" si="43"/>
        <v>1486.0799999999997</v>
      </c>
      <c r="E23" s="5">
        <f t="shared" si="44"/>
        <v>19000000</v>
      </c>
      <c r="F23" s="9">
        <f t="shared" si="45"/>
        <v>18411</v>
      </c>
      <c r="G23" s="9">
        <f t="shared" si="46"/>
        <v>15342</v>
      </c>
      <c r="H23" s="9">
        <f t="shared" si="47"/>
        <v>12785</v>
      </c>
      <c r="I23" s="4" t="e">
        <f>#REF!</f>
        <v>#REF!</v>
      </c>
      <c r="J23" s="4">
        <f t="shared" si="48"/>
        <v>0</v>
      </c>
      <c r="O23">
        <v>0</v>
      </c>
      <c r="P23">
        <f t="shared" si="49"/>
        <v>0</v>
      </c>
      <c r="Q23">
        <v>1032</v>
      </c>
      <c r="R23" s="2">
        <v>19000000</v>
      </c>
    </row>
    <row r="24" spans="1:24" x14ac:dyDescent="0.25">
      <c r="A24" s="4">
        <f t="shared" si="40"/>
        <v>0</v>
      </c>
      <c r="B24" s="4">
        <f t="shared" si="41"/>
        <v>1275</v>
      </c>
      <c r="C24" s="4">
        <f t="shared" si="42"/>
        <v>1530</v>
      </c>
      <c r="D24" s="4">
        <f t="shared" si="43"/>
        <v>1836</v>
      </c>
      <c r="E24" s="5">
        <f t="shared" si="44"/>
        <v>20000000</v>
      </c>
      <c r="F24" s="9">
        <f t="shared" si="45"/>
        <v>15686</v>
      </c>
      <c r="G24" s="9">
        <f t="shared" si="46"/>
        <v>13072</v>
      </c>
      <c r="H24" s="9">
        <f t="shared" si="47"/>
        <v>10893</v>
      </c>
      <c r="I24" s="4" t="e">
        <f>#REF!</f>
        <v>#REF!</v>
      </c>
      <c r="J24" s="4">
        <f t="shared" si="48"/>
        <v>0</v>
      </c>
      <c r="O24">
        <v>0</v>
      </c>
      <c r="P24">
        <v>1530</v>
      </c>
      <c r="Q24">
        <f t="shared" ref="Q24" si="50">P24/1.2</f>
        <v>1275</v>
      </c>
      <c r="R24" s="2">
        <v>20000000</v>
      </c>
    </row>
    <row r="25" spans="1:24" x14ac:dyDescent="0.25">
      <c r="A25" s="4">
        <f t="shared" si="30"/>
        <v>0</v>
      </c>
      <c r="B25" s="4">
        <f t="shared" si="31"/>
        <v>5.8333333333333339</v>
      </c>
      <c r="C25" s="4">
        <f>D25/1.4</f>
        <v>717.85714285714289</v>
      </c>
      <c r="D25" s="4">
        <v>1005</v>
      </c>
      <c r="E25" s="5">
        <f t="shared" si="33"/>
        <v>12500000</v>
      </c>
      <c r="F25" s="9">
        <f t="shared" si="34"/>
        <v>2142857</v>
      </c>
      <c r="G25" s="9">
        <f t="shared" si="39"/>
        <v>17413</v>
      </c>
      <c r="H25" s="9">
        <f t="shared" si="35"/>
        <v>12438</v>
      </c>
      <c r="I25" s="4" t="e">
        <f>#REF!</f>
        <v>#REF!</v>
      </c>
      <c r="J25" s="4">
        <f t="shared" si="36"/>
        <v>0</v>
      </c>
      <c r="O25">
        <v>0</v>
      </c>
      <c r="P25">
        <v>7</v>
      </c>
      <c r="Q25">
        <f t="shared" si="37"/>
        <v>5.8333333333333339</v>
      </c>
      <c r="R25" s="2">
        <v>12500000</v>
      </c>
    </row>
    <row r="26" spans="1:24" x14ac:dyDescent="0.25">
      <c r="A26" s="4">
        <f t="shared" si="30"/>
        <v>0</v>
      </c>
      <c r="B26" s="4">
        <f t="shared" si="31"/>
        <v>644.16666666666674</v>
      </c>
      <c r="C26" s="4">
        <f>B26*1.4</f>
        <v>901.83333333333337</v>
      </c>
      <c r="D26" s="4">
        <v>1005</v>
      </c>
      <c r="E26" s="5">
        <f t="shared" si="33"/>
        <v>14000000</v>
      </c>
      <c r="F26" s="9">
        <f t="shared" si="34"/>
        <v>21734</v>
      </c>
      <c r="G26" s="9">
        <f t="shared" si="39"/>
        <v>15524</v>
      </c>
      <c r="H26" s="9">
        <f t="shared" si="35"/>
        <v>13930</v>
      </c>
      <c r="I26" s="4" t="e">
        <f>#REF!</f>
        <v>#REF!</v>
      </c>
      <c r="J26" s="4">
        <f t="shared" si="36"/>
        <v>0</v>
      </c>
      <c r="O26">
        <v>0</v>
      </c>
      <c r="P26">
        <v>773</v>
      </c>
      <c r="Q26">
        <f t="shared" si="37"/>
        <v>644.16666666666674</v>
      </c>
      <c r="R26" s="2">
        <v>14000000</v>
      </c>
    </row>
    <row r="27" spans="1:24" x14ac:dyDescent="0.25">
      <c r="A27" s="4">
        <f t="shared" si="30"/>
        <v>0</v>
      </c>
      <c r="B27" s="4">
        <f t="shared" si="31"/>
        <v>644.16666666666674</v>
      </c>
      <c r="C27" s="4">
        <f t="shared" si="38"/>
        <v>773.00000000000011</v>
      </c>
      <c r="D27" s="4">
        <f t="shared" si="32"/>
        <v>927.60000000000014</v>
      </c>
      <c r="E27" s="5">
        <f t="shared" si="33"/>
        <v>14000000</v>
      </c>
      <c r="F27" s="9">
        <f t="shared" si="34"/>
        <v>21734</v>
      </c>
      <c r="G27" s="9">
        <f t="shared" si="39"/>
        <v>18111</v>
      </c>
      <c r="H27" s="9">
        <f t="shared" si="35"/>
        <v>15093</v>
      </c>
      <c r="I27" s="4" t="e">
        <f>#REF!</f>
        <v>#REF!</v>
      </c>
      <c r="J27" s="4">
        <f t="shared" si="36"/>
        <v>0</v>
      </c>
      <c r="O27">
        <v>0</v>
      </c>
      <c r="P27">
        <v>773</v>
      </c>
      <c r="Q27">
        <f t="shared" si="37"/>
        <v>644.16666666666674</v>
      </c>
      <c r="R27" s="2">
        <v>14000000</v>
      </c>
    </row>
    <row r="28" spans="1:24" x14ac:dyDescent="0.25">
      <c r="A28" s="4"/>
      <c r="B28" s="4"/>
      <c r="C28" s="4"/>
      <c r="D28" s="4"/>
      <c r="E28" s="5"/>
      <c r="F28" s="9"/>
      <c r="G28" s="9"/>
      <c r="H28" s="9"/>
      <c r="I28" s="4"/>
      <c r="J28" s="4"/>
      <c r="Q28">
        <v>670</v>
      </c>
      <c r="R28" s="2"/>
    </row>
    <row r="29" spans="1:24" x14ac:dyDescent="0.25">
      <c r="A29" s="4">
        <f t="shared" si="30"/>
        <v>0</v>
      </c>
      <c r="B29" s="4">
        <f t="shared" si="31"/>
        <v>670</v>
      </c>
      <c r="C29" s="4">
        <f t="shared" si="38"/>
        <v>804</v>
      </c>
      <c r="D29" s="4">
        <f t="shared" si="32"/>
        <v>964.8</v>
      </c>
      <c r="E29" s="5">
        <f t="shared" si="33"/>
        <v>14000000</v>
      </c>
      <c r="F29" s="9">
        <f t="shared" si="34"/>
        <v>20896</v>
      </c>
      <c r="G29" s="9">
        <f t="shared" si="39"/>
        <v>17413</v>
      </c>
      <c r="H29" s="9">
        <f t="shared" si="35"/>
        <v>14511</v>
      </c>
      <c r="I29" s="4" t="e">
        <f>#REF!</f>
        <v>#REF!</v>
      </c>
      <c r="J29" s="4">
        <f t="shared" si="36"/>
        <v>0</v>
      </c>
      <c r="O29">
        <v>0</v>
      </c>
      <c r="P29">
        <f t="shared" si="37"/>
        <v>0</v>
      </c>
      <c r="Q29">
        <v>670</v>
      </c>
      <c r="R29" s="2">
        <v>14000000</v>
      </c>
    </row>
    <row r="30" spans="1:24" ht="15.75" x14ac:dyDescent="0.25">
      <c r="U30" s="17" t="s">
        <v>13</v>
      </c>
      <c r="V30" s="18"/>
      <c r="W30" s="19">
        <v>20500</v>
      </c>
      <c r="X30" s="20" t="s">
        <v>42</v>
      </c>
    </row>
    <row r="31" spans="1:24" ht="38.25" customHeight="1" x14ac:dyDescent="0.25">
      <c r="S31" s="10"/>
      <c r="T31" s="10"/>
      <c r="U31" s="21" t="s">
        <v>14</v>
      </c>
      <c r="V31" s="18"/>
      <c r="W31" s="19">
        <v>2500</v>
      </c>
      <c r="X31" s="22"/>
    </row>
    <row r="32" spans="1:24" ht="15.75" x14ac:dyDescent="0.25">
      <c r="E32" t="s">
        <v>39</v>
      </c>
      <c r="F32" s="7">
        <v>59.014000000000003</v>
      </c>
      <c r="G32">
        <f>F32*10.764</f>
        <v>635.22669599999995</v>
      </c>
      <c r="N32">
        <v>1005</v>
      </c>
      <c r="S32" s="10"/>
      <c r="T32" s="10"/>
      <c r="U32" s="17" t="s">
        <v>15</v>
      </c>
      <c r="V32" s="18"/>
      <c r="W32" s="19">
        <f>W30-W31</f>
        <v>18000</v>
      </c>
      <c r="X32" s="22"/>
    </row>
    <row r="33" spans="6:25" ht="15.75" x14ac:dyDescent="0.25">
      <c r="G33" s="6"/>
      <c r="H33" s="6"/>
      <c r="S33" s="10"/>
      <c r="T33" s="10"/>
      <c r="U33" s="17" t="s">
        <v>16</v>
      </c>
      <c r="V33" s="18"/>
      <c r="W33" s="19">
        <f>W31</f>
        <v>2500</v>
      </c>
      <c r="X33" s="22"/>
    </row>
    <row r="34" spans="6:25" ht="15.75" x14ac:dyDescent="0.25">
      <c r="S34" s="10"/>
      <c r="T34" s="10"/>
      <c r="U34" s="17" t="s">
        <v>17</v>
      </c>
      <c r="V34" s="23"/>
      <c r="W34" s="24">
        <f>X34-X35</f>
        <v>16</v>
      </c>
      <c r="X34" s="25">
        <v>2024</v>
      </c>
    </row>
    <row r="35" spans="6:25" ht="15.75" x14ac:dyDescent="0.25">
      <c r="S35" s="10"/>
      <c r="T35" s="10"/>
      <c r="U35" s="17" t="s">
        <v>18</v>
      </c>
      <c r="V35" s="23"/>
      <c r="W35" s="24">
        <f>W36-W34</f>
        <v>44</v>
      </c>
      <c r="X35" s="31">
        <v>2008</v>
      </c>
      <c r="Y35" t="s">
        <v>40</v>
      </c>
    </row>
    <row r="36" spans="6:25" ht="15.75" x14ac:dyDescent="0.25">
      <c r="S36" s="10"/>
      <c r="T36" s="10"/>
      <c r="U36" s="17" t="s">
        <v>19</v>
      </c>
      <c r="V36" s="23"/>
      <c r="W36" s="24">
        <v>60</v>
      </c>
      <c r="X36" s="24"/>
    </row>
    <row r="37" spans="6:25" ht="39" customHeight="1" x14ac:dyDescent="0.25">
      <c r="P37" s="41" t="s">
        <v>38</v>
      </c>
      <c r="Q37" s="41"/>
      <c r="R37" s="41"/>
      <c r="S37" s="41"/>
      <c r="T37" s="42"/>
      <c r="U37" s="21" t="s">
        <v>20</v>
      </c>
      <c r="V37" s="23"/>
      <c r="W37" s="24">
        <f>90*W34/W36</f>
        <v>24</v>
      </c>
      <c r="X37" s="24"/>
    </row>
    <row r="38" spans="6:25" ht="15.75" x14ac:dyDescent="0.25">
      <c r="F38" s="7" t="s">
        <v>41</v>
      </c>
      <c r="G38">
        <v>616</v>
      </c>
      <c r="U38" s="17"/>
      <c r="V38" s="26"/>
      <c r="W38" s="27">
        <f>W37%</f>
        <v>0.24</v>
      </c>
      <c r="X38" s="27"/>
    </row>
    <row r="39" spans="6:25" ht="15.75" x14ac:dyDescent="0.25">
      <c r="G39">
        <v>20</v>
      </c>
      <c r="P39" s="14" t="s">
        <v>31</v>
      </c>
      <c r="Q39" s="14" t="s">
        <v>32</v>
      </c>
      <c r="R39" s="14" t="s">
        <v>33</v>
      </c>
      <c r="S39" s="14" t="s">
        <v>34</v>
      </c>
      <c r="T39" s="12"/>
      <c r="U39" s="17" t="s">
        <v>21</v>
      </c>
      <c r="V39" s="18"/>
      <c r="W39" s="19">
        <f>W33*W38</f>
        <v>600</v>
      </c>
      <c r="X39" s="22"/>
    </row>
    <row r="40" spans="6:25" ht="15.75" x14ac:dyDescent="0.25">
      <c r="G40">
        <v>20</v>
      </c>
      <c r="Q40">
        <f>N27</f>
        <v>0</v>
      </c>
      <c r="R40" s="15">
        <f>N25</f>
        <v>0</v>
      </c>
      <c r="S40" s="15">
        <f>R40*Q40</f>
        <v>0</v>
      </c>
      <c r="U40" s="17" t="s">
        <v>22</v>
      </c>
      <c r="V40" s="18"/>
      <c r="W40" s="19">
        <f>W33-W39</f>
        <v>1900</v>
      </c>
      <c r="X40" s="22"/>
    </row>
    <row r="41" spans="6:25" ht="15.75" x14ac:dyDescent="0.25">
      <c r="G41">
        <v>21</v>
      </c>
      <c r="R41" s="6" t="s">
        <v>34</v>
      </c>
      <c r="S41" s="16">
        <f>SUM(S40:S40)</f>
        <v>0</v>
      </c>
      <c r="U41" s="17" t="s">
        <v>15</v>
      </c>
      <c r="V41" s="18"/>
      <c r="W41" s="19">
        <f>W32</f>
        <v>18000</v>
      </c>
      <c r="X41" s="22"/>
    </row>
    <row r="42" spans="6:25" ht="15.75" x14ac:dyDescent="0.25">
      <c r="G42">
        <f>SUM(G38:G41)</f>
        <v>677</v>
      </c>
      <c r="R42" s="6" t="s">
        <v>25</v>
      </c>
      <c r="S42" s="16">
        <f>S41*90%</f>
        <v>0</v>
      </c>
      <c r="U42" s="23"/>
      <c r="V42" s="18"/>
      <c r="W42" s="19"/>
      <c r="X42" s="22"/>
    </row>
    <row r="43" spans="6:25" ht="15.75" x14ac:dyDescent="0.25">
      <c r="R43" s="6" t="s">
        <v>35</v>
      </c>
      <c r="S43" s="16">
        <f>S41*80%</f>
        <v>0</v>
      </c>
      <c r="U43" s="28" t="s">
        <v>23</v>
      </c>
      <c r="V43" s="29"/>
      <c r="W43" s="20">
        <f>W41+W40</f>
        <v>19900</v>
      </c>
      <c r="X43" s="22"/>
    </row>
    <row r="44" spans="6:25" ht="15.75" x14ac:dyDescent="0.25">
      <c r="S44" s="10"/>
      <c r="T44" s="10"/>
      <c r="U44" s="23"/>
      <c r="V44" s="23"/>
      <c r="W44" s="24"/>
      <c r="X44" s="24"/>
    </row>
    <row r="45" spans="6:25" ht="15.75" x14ac:dyDescent="0.25">
      <c r="S45" s="10"/>
      <c r="T45" s="10"/>
      <c r="U45" s="28" t="s">
        <v>32</v>
      </c>
      <c r="V45" s="30"/>
      <c r="W45" s="25">
        <v>635</v>
      </c>
      <c r="X45" s="24"/>
    </row>
    <row r="46" spans="6:25" ht="15.75" x14ac:dyDescent="0.25">
      <c r="P46" s="13" t="s">
        <v>30</v>
      </c>
      <c r="S46" s="10"/>
      <c r="T46" s="11"/>
      <c r="U46" s="17" t="s">
        <v>24</v>
      </c>
      <c r="V46" s="31"/>
      <c r="W46" s="32">
        <f>W43*W45+X47</f>
        <v>12636500</v>
      </c>
      <c r="X46" s="33"/>
    </row>
    <row r="47" spans="6:25" ht="15.75" x14ac:dyDescent="0.25">
      <c r="S47" s="11"/>
      <c r="T47" s="10"/>
      <c r="U47" s="17" t="s">
        <v>25</v>
      </c>
      <c r="V47" s="23"/>
      <c r="W47" s="34">
        <f>W46*0.95</f>
        <v>12004675</v>
      </c>
      <c r="Y47" s="15">
        <f>W47*0.75</f>
        <v>9003506.25</v>
      </c>
    </row>
    <row r="48" spans="6:25" ht="15.75" x14ac:dyDescent="0.25">
      <c r="S48" s="10"/>
      <c r="T48" s="10"/>
      <c r="U48" s="17" t="s">
        <v>26</v>
      </c>
      <c r="V48" s="23"/>
      <c r="W48" s="34">
        <f>W46*0.8</f>
        <v>10109200</v>
      </c>
      <c r="X48" s="34"/>
    </row>
    <row r="49" spans="15:24" ht="15.75" x14ac:dyDescent="0.25">
      <c r="O49" s="10"/>
      <c r="P49" s="10"/>
      <c r="Q49" s="10"/>
      <c r="R49" s="10"/>
      <c r="S49" s="10"/>
      <c r="T49" s="10"/>
      <c r="U49" s="17"/>
      <c r="V49" s="23"/>
      <c r="W49" s="35"/>
      <c r="X49" s="24"/>
    </row>
    <row r="50" spans="15:24" ht="15.75" x14ac:dyDescent="0.25">
      <c r="U50" s="36" t="s">
        <v>27</v>
      </c>
      <c r="V50" s="37"/>
      <c r="W50" s="38">
        <f>W31*W45</f>
        <v>1587500</v>
      </c>
      <c r="X50" s="38"/>
    </row>
    <row r="51" spans="15:24" ht="15.75" x14ac:dyDescent="0.25">
      <c r="U51" s="17" t="s">
        <v>28</v>
      </c>
      <c r="V51" s="23"/>
      <c r="W51" s="35"/>
      <c r="X51" s="35"/>
    </row>
    <row r="52" spans="15:24" ht="15.75" x14ac:dyDescent="0.25">
      <c r="U52" s="39" t="s">
        <v>29</v>
      </c>
      <c r="V52" s="35"/>
      <c r="W52" s="34">
        <f>W46*0.025/12</f>
        <v>26326.041666666668</v>
      </c>
      <c r="X52" s="34"/>
    </row>
  </sheetData>
  <mergeCells count="3">
    <mergeCell ref="A15:R15"/>
    <mergeCell ref="A2:R2"/>
    <mergeCell ref="P37:T3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21" sqref="T2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9:T10"/>
  <sheetViews>
    <sheetView zoomScaleNormal="100" workbookViewId="0">
      <selection activeCell="T11" sqref="T11"/>
    </sheetView>
  </sheetViews>
  <sheetFormatPr defaultRowHeight="15" x14ac:dyDescent="0.25"/>
  <sheetData>
    <row r="9" spans="20:20" x14ac:dyDescent="0.25">
      <c r="T9">
        <v>1005</v>
      </c>
    </row>
    <row r="10" spans="20:20" x14ac:dyDescent="0.25">
      <c r="T10">
        <f>T9/1.3</f>
        <v>773.07692307692309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R13:R14"/>
  <sheetViews>
    <sheetView workbookViewId="0">
      <selection activeCell="R14" sqref="R14"/>
    </sheetView>
  </sheetViews>
  <sheetFormatPr defaultRowHeight="15" x14ac:dyDescent="0.25"/>
  <sheetData>
    <row r="13" spans="18:18" x14ac:dyDescent="0.25">
      <c r="R13">
        <v>1005</v>
      </c>
    </row>
    <row r="14" spans="18:18" x14ac:dyDescent="0.25">
      <c r="R14">
        <f>R13/1.3</f>
        <v>773.07692307692309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11:S11"/>
  <sheetViews>
    <sheetView workbookViewId="0">
      <selection activeCell="R11" sqref="R11"/>
    </sheetView>
  </sheetViews>
  <sheetFormatPr defaultRowHeight="15" x14ac:dyDescent="0.25"/>
  <sheetData>
    <row r="11" spans="18:19" x14ac:dyDescent="0.25">
      <c r="R11">
        <v>62.46</v>
      </c>
      <c r="S11">
        <f>R11*10.764</f>
        <v>672.31943999999999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B140-CD21-455F-B142-ECE5E2BF5D8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E1D17-DDB7-4CCE-987E-A38C7ED5089C}">
  <dimension ref="Q14:R14"/>
  <sheetViews>
    <sheetView workbookViewId="0">
      <selection activeCell="R15" sqref="R15"/>
    </sheetView>
  </sheetViews>
  <sheetFormatPr defaultRowHeight="15" x14ac:dyDescent="0.25"/>
  <sheetData>
    <row r="14" spans="17:18" x14ac:dyDescent="0.25">
      <c r="Q14">
        <v>59.014000000000003</v>
      </c>
      <c r="R14">
        <f>Q14*10.764</f>
        <v>635.22669599999995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F928-720E-46E4-B729-EC937BBB1F3E}">
  <dimension ref="Q9:R9"/>
  <sheetViews>
    <sheetView workbookViewId="0">
      <selection activeCell="R10" sqref="R10"/>
    </sheetView>
  </sheetViews>
  <sheetFormatPr defaultRowHeight="15" x14ac:dyDescent="0.25"/>
  <sheetData>
    <row r="9" spans="17:18" x14ac:dyDescent="0.25">
      <c r="Q9">
        <v>59.014000000000003</v>
      </c>
      <c r="R9">
        <f>Q9*10.764</f>
        <v>635.22669599999995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3:T44"/>
  <sheetViews>
    <sheetView zoomScaleNormal="100" workbookViewId="0">
      <selection activeCell="S25" sqref="S25"/>
    </sheetView>
  </sheetViews>
  <sheetFormatPr defaultRowHeight="15" x14ac:dyDescent="0.25"/>
  <sheetData>
    <row r="13" spans="19:20" x14ac:dyDescent="0.25">
      <c r="S13">
        <v>59.317999999999998</v>
      </c>
      <c r="T13">
        <f>S13*10.764</f>
        <v>638.49895199999992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8:T18"/>
  <sheetViews>
    <sheetView topLeftCell="A6" workbookViewId="0">
      <selection activeCell="T19" sqref="T19"/>
    </sheetView>
  </sheetViews>
  <sheetFormatPr defaultRowHeight="15" x14ac:dyDescent="0.25"/>
  <sheetData>
    <row r="18" spans="19:20" x14ac:dyDescent="0.25">
      <c r="S18">
        <v>59.014000000000003</v>
      </c>
      <c r="T18">
        <f>S18*10.764</f>
        <v>635.22669599999995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3"/>
  <sheetViews>
    <sheetView zoomScaleNormal="100" workbookViewId="0">
      <selection activeCell="S13" sqref="S13"/>
    </sheetView>
  </sheetViews>
  <sheetFormatPr defaultRowHeight="15" x14ac:dyDescent="0.25"/>
  <sheetData>
    <row r="2" spans="1:19" x14ac:dyDescent="0.25">
      <c r="A2" s="6"/>
    </row>
    <row r="13" spans="1:19" x14ac:dyDescent="0.25">
      <c r="R13">
        <v>66.686999999999998</v>
      </c>
      <c r="S13">
        <f>R13*10.764</f>
        <v>717.81886799999995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U13" sqref="U13"/>
    </sheetView>
  </sheetViews>
  <sheetFormatPr defaultRowHeight="15" x14ac:dyDescent="0.25"/>
  <sheetData>
    <row r="12" spans="20:21" x14ac:dyDescent="0.25">
      <c r="T12">
        <v>62.46</v>
      </c>
      <c r="U12">
        <f>T12*10.764</f>
        <v>672.31943999999999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4" sqref="W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Sheet14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2024-10-21T06:42:45Z</dcterms:modified>
</cp:coreProperties>
</file>