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Anand Keshavji Vithlani - Cosmos\"/>
    </mc:Choice>
  </mc:AlternateContent>
  <xr:revisionPtr revIDLastSave="0" documentId="13_ncr:1_{B78A4330-9026-4600-9436-9AA370776DF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7" i="4" l="1"/>
  <c r="V43" i="4" l="1"/>
  <c r="F38" i="4"/>
  <c r="Q20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B20" i="4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<sst xmlns="http://schemas.openxmlformats.org/spreadsheetml/2006/main" count="45" uniqueCount="40">
  <si>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</si>
  <si>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</si>
  <si>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</si>
  <si>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</si>
  <si>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</si>
  <si>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</si>
  <si>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</si>
  <si>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</si>
  <si>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</si>
  <si>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</si>
  <si>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</si>
  <si>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</si>
  <si>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</si>
  <si>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</si>
  <si>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</si>
  <si>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</si>
  <si>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</si>
  <si>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</si>
  <si>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</si>
  <si>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</si>
  <si>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</si>
  <si>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</si>
  <si>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</si>
  <si>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</si>
  <si>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</si>
  <si>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</si>
  <si>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</si>
  <si>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</si>
  <si>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</si>
  <si>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</si>
  <si>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</si>
  <si>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</si>
  <si>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</si>
  <si>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</si>
  <si>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</si>
  <si>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</si>
  <si>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Dombivali (East) - Mr. Anand Keshavji Vithlani</t>
  </si>
  <si>
    <t>Agree CA</t>
  </si>
  <si>
    <t>As per OC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</si>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</sst>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0" fillId="0" borderId="4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35</xdr:row>
      <xdr:rowOff>124709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78CB0-5264-462D-B86F-599E56E07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33500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28</xdr:row>
      <xdr:rowOff>134087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EB4EE6-B0E1-47F4-85E0-74514755B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527758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191718</xdr:colOff>
      <xdr:row>29</xdr:row>
      <xdr:rowOff>57876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8153A3-C5AD-4F00-8B43-2E250239A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26118" cy="52013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191718</xdr:colOff>
      <xdr:row>39</xdr:row>
      <xdr:rowOff>58035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8CD23B-309A-41C1-B9ED-DB4AA4301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26118" cy="63445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36</xdr:row>
      <xdr:rowOff>115247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82CC66-0E0A-47C0-A1D4-6F3828956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67827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36</xdr:row>
      <xdr:rowOff>29463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1919C6-72D6-48F1-B311-E8E7D73C7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63635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229823</xdr:colOff>
      <xdr:row>40</xdr:row>
      <xdr:rowOff>58035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C8CB23-A78E-4EB5-B0CF-D6A36B463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64223" cy="6344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248876</xdr:colOff>
      <xdr:row>37</xdr:row>
      <xdr:rowOff>124826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15487C-10B4-4510-8AFF-7B2575821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83276" cy="71733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37</xdr:row>
      <xdr:rowOff>20010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D72741-8C14-405A-AE69-914A98DD2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87801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39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ADD407-C836-467C-BCFD-D99B529F9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3829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39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BB42F5-116E-406C-9010-57DA9D2C6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354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22" zoomScaleNormal="100" workbookViewId="0">
      <selection activeCell="X45" sqref="X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8" t="s">
        <v>34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0" s="52" customFormat="1" x14ac:dyDescent="0.25">
      <c r="A3" s="50">
        <f t="shared" ref="A3:A14" si="0">N3</f>
        <v>0</v>
      </c>
      <c r="B3" s="50">
        <f t="shared" ref="B3:B14" si="1">Q3</f>
        <v>295</v>
      </c>
      <c r="C3" s="50">
        <f>B3*1.2</f>
        <v>354</v>
      </c>
      <c r="D3" s="50">
        <f t="shared" ref="D3:D14" si="2">C3*1.2</f>
        <v>424.8</v>
      </c>
      <c r="E3" s="51">
        <f t="shared" ref="E3:E14" si="3">R3</f>
        <v>2200000</v>
      </c>
      <c r="F3" s="50">
        <f t="shared" ref="F3:F14" si="4">ROUND((E3/B3),0)</f>
        <v>7458</v>
      </c>
      <c r="G3" s="50">
        <f t="shared" ref="G3:G14" si="5">ROUND((E3/C3),0)</f>
        <v>6215</v>
      </c>
      <c r="H3" s="50">
        <f t="shared" ref="H3:H14" si="6">ROUND((E3/D3),0)</f>
        <v>5179</v>
      </c>
      <c r="I3" s="50" t="e">
        <f>#REF!</f>
        <v>#REF!</v>
      </c>
      <c r="J3" s="50">
        <f t="shared" ref="J3:J14" si="7">S3</f>
        <v>0</v>
      </c>
      <c r="O3" s="52">
        <v>0</v>
      </c>
      <c r="P3" s="52">
        <f t="shared" ref="P3:Q14" si="8">O3/1.2</f>
        <v>0</v>
      </c>
      <c r="Q3" s="52">
        <v>295</v>
      </c>
      <c r="R3" s="53">
        <v>2200000</v>
      </c>
    </row>
    <row r="4" spans="1:20" s="52" customFormat="1" x14ac:dyDescent="0.25">
      <c r="A4" s="50">
        <f t="shared" si="0"/>
        <v>0</v>
      </c>
      <c r="B4" s="50">
        <f t="shared" si="1"/>
        <v>270</v>
      </c>
      <c r="C4" s="50">
        <f t="shared" ref="C4:C14" si="9">B4*1.2</f>
        <v>324</v>
      </c>
      <c r="D4" s="50">
        <f t="shared" si="2"/>
        <v>388.8</v>
      </c>
      <c r="E4" s="51">
        <f t="shared" si="3"/>
        <v>2030000</v>
      </c>
      <c r="F4" s="50">
        <f t="shared" si="4"/>
        <v>7519</v>
      </c>
      <c r="G4" s="50">
        <f t="shared" si="5"/>
        <v>6265</v>
      </c>
      <c r="H4" s="50">
        <f t="shared" si="6"/>
        <v>5221</v>
      </c>
      <c r="I4" s="50" t="e">
        <f>#REF!</f>
        <v>#REF!</v>
      </c>
      <c r="J4" s="50">
        <f t="shared" si="7"/>
        <v>0</v>
      </c>
      <c r="O4" s="52">
        <v>0</v>
      </c>
      <c r="P4" s="52">
        <f t="shared" si="8"/>
        <v>0</v>
      </c>
      <c r="Q4" s="52">
        <v>270</v>
      </c>
      <c r="R4" s="53">
        <v>2030000</v>
      </c>
    </row>
    <row r="5" spans="1:20" x14ac:dyDescent="0.25">
      <c r="A5" s="4">
        <f t="shared" si="0"/>
        <v>0</v>
      </c>
      <c r="B5" s="4">
        <f t="shared" si="1"/>
        <v>348</v>
      </c>
      <c r="C5" s="4">
        <f t="shared" si="9"/>
        <v>417.59999999999997</v>
      </c>
      <c r="D5" s="4">
        <f t="shared" si="2"/>
        <v>501.11999999999995</v>
      </c>
      <c r="E5" s="5">
        <f t="shared" si="3"/>
        <v>3400000</v>
      </c>
      <c r="F5" s="4">
        <f t="shared" si="4"/>
        <v>9770</v>
      </c>
      <c r="G5" s="4">
        <f t="shared" si="5"/>
        <v>8142</v>
      </c>
      <c r="H5" s="9">
        <f t="shared" si="6"/>
        <v>6785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348</v>
      </c>
      <c r="R5" s="2">
        <v>3400000</v>
      </c>
    </row>
    <row r="6" spans="1:20" x14ac:dyDescent="0.25">
      <c r="A6" s="4">
        <f t="shared" ref="A6:A11" si="10">N6</f>
        <v>0</v>
      </c>
      <c r="B6" s="4">
        <f t="shared" ref="B6:B11" si="11">Q6</f>
        <v>403</v>
      </c>
      <c r="C6" s="4">
        <f t="shared" ref="C6:C11" si="12">B6*1.2</f>
        <v>483.59999999999997</v>
      </c>
      <c r="D6" s="4">
        <f t="shared" ref="D6:D11" si="13">C6*1.2</f>
        <v>580.31999999999994</v>
      </c>
      <c r="E6" s="5">
        <f t="shared" ref="E6:E11" si="14">R6</f>
        <v>2450000</v>
      </c>
      <c r="F6" s="4">
        <f t="shared" ref="F6:F11" si="15">ROUND((E6/B6),0)</f>
        <v>6079</v>
      </c>
      <c r="G6" s="4">
        <f t="shared" ref="G6:G11" si="16">ROUND((E6/C6),0)</f>
        <v>5066</v>
      </c>
      <c r="H6" s="9">
        <f t="shared" ref="H6:H11" si="17">ROUND((E6/D6),0)</f>
        <v>4222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v>403</v>
      </c>
      <c r="R6" s="2">
        <v>2450000</v>
      </c>
    </row>
    <row r="7" spans="1:20" x14ac:dyDescent="0.25">
      <c r="A7" s="4">
        <f t="shared" ref="A7:A9" si="20">N7</f>
        <v>0</v>
      </c>
      <c r="B7" s="4">
        <f t="shared" ref="B7:B9" si="21">Q7</f>
        <v>369</v>
      </c>
      <c r="C7" s="4">
        <f t="shared" ref="C7:C9" si="22">B7*1.2</f>
        <v>442.8</v>
      </c>
      <c r="D7" s="4">
        <f t="shared" ref="D7:D9" si="23">C7*1.2</f>
        <v>531.36</v>
      </c>
      <c r="E7" s="5">
        <f t="shared" ref="E7:E9" si="24">R7</f>
        <v>3000000</v>
      </c>
      <c r="F7" s="4">
        <f t="shared" ref="F7:F9" si="25">ROUND((E7/B7),0)</f>
        <v>8130</v>
      </c>
      <c r="G7" s="4">
        <f t="shared" ref="G7:G9" si="26">ROUND((E7/C7),0)</f>
        <v>6775</v>
      </c>
      <c r="H7" s="9">
        <f t="shared" ref="H7:H9" si="27">ROUND((E7/D7),0)</f>
        <v>5646</v>
      </c>
      <c r="I7" s="4" t="e">
        <f>#REF!</f>
        <v>#REF!</v>
      </c>
      <c r="J7" s="4">
        <f t="shared" ref="J7:J9" si="28">S7</f>
        <v>0</v>
      </c>
      <c r="O7">
        <v>0</v>
      </c>
      <c r="P7">
        <f t="shared" ref="P7:P9" si="29">O7/1.2</f>
        <v>0</v>
      </c>
      <c r="Q7">
        <v>369</v>
      </c>
      <c r="R7" s="2">
        <v>3000000</v>
      </c>
    </row>
    <row r="8" spans="1:20" x14ac:dyDescent="0.25">
      <c r="A8" s="4">
        <f t="shared" si="20"/>
        <v>0</v>
      </c>
      <c r="B8" s="4">
        <f t="shared" si="21"/>
        <v>0</v>
      </c>
      <c r="C8" s="4">
        <f t="shared" si="22"/>
        <v>0</v>
      </c>
      <c r="D8" s="4">
        <f t="shared" si="23"/>
        <v>0</v>
      </c>
      <c r="E8" s="5">
        <f t="shared" si="24"/>
        <v>0</v>
      </c>
      <c r="F8" s="4" t="e">
        <f t="shared" si="25"/>
        <v>#DIV/0!</v>
      </c>
      <c r="G8" s="4" t="e">
        <f t="shared" si="26"/>
        <v>#DIV/0!</v>
      </c>
      <c r="H8" s="9" t="e">
        <f t="shared" si="27"/>
        <v>#DIV/0!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f t="shared" ref="Q8:Q9" si="30">P8/1.2</f>
        <v>0</v>
      </c>
      <c r="R8" s="2">
        <v>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si="30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10:Q11" si="31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1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8" t="s">
        <v>35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405</v>
      </c>
      <c r="C16" s="4">
        <f>B16*1.2</f>
        <v>486</v>
      </c>
      <c r="D16" s="4">
        <f t="shared" ref="D16:D32" si="34">C16*1.2</f>
        <v>583.19999999999993</v>
      </c>
      <c r="E16" s="5">
        <f t="shared" ref="E16:E32" si="35">R16</f>
        <v>4998000</v>
      </c>
      <c r="F16" s="9">
        <f t="shared" ref="F16:F32" si="36">ROUND((E16/B16),0)</f>
        <v>12341</v>
      </c>
      <c r="G16" s="9">
        <f t="shared" ref="G16:G32" si="37">ROUND((E16/C16),0)</f>
        <v>10284</v>
      </c>
      <c r="H16" s="9">
        <f t="shared" ref="H16:H32" si="38">ROUND((E16/D16),0)</f>
        <v>8570</v>
      </c>
      <c r="I16" s="4" t="e">
        <f>#REF!</f>
        <v>#REF!</v>
      </c>
      <c r="J16" s="4">
        <f t="shared" ref="J16:J32" si="39">S16</f>
        <v>0</v>
      </c>
      <c r="O16">
        <v>0</v>
      </c>
      <c r="P16">
        <f t="shared" ref="P16:Q32" si="40">O16/1.2</f>
        <v>0</v>
      </c>
      <c r="Q16">
        <v>405</v>
      </c>
      <c r="R16" s="2">
        <v>4998000</v>
      </c>
    </row>
    <row r="17" spans="1:18" ht="14.25" customHeight="1" x14ac:dyDescent="0.25">
      <c r="A17" s="4">
        <f t="shared" si="32"/>
        <v>0</v>
      </c>
      <c r="B17" s="4">
        <f t="shared" si="33"/>
        <v>587.5</v>
      </c>
      <c r="C17" s="4">
        <f t="shared" ref="C17:C32" si="41">B17*1.2</f>
        <v>705</v>
      </c>
      <c r="D17" s="4">
        <f t="shared" si="34"/>
        <v>846</v>
      </c>
      <c r="E17" s="5">
        <f t="shared" si="35"/>
        <v>5500000</v>
      </c>
      <c r="F17" s="9">
        <f t="shared" si="36"/>
        <v>9362</v>
      </c>
      <c r="G17" s="9">
        <f t="shared" si="37"/>
        <v>7801</v>
      </c>
      <c r="H17" s="9">
        <f t="shared" si="38"/>
        <v>6501</v>
      </c>
      <c r="I17" s="4" t="e">
        <f>#REF!</f>
        <v>#REF!</v>
      </c>
      <c r="J17" s="4">
        <f t="shared" si="39"/>
        <v>0</v>
      </c>
      <c r="O17">
        <v>0</v>
      </c>
      <c r="P17">
        <v>705</v>
      </c>
      <c r="Q17">
        <f t="shared" si="40"/>
        <v>587.5</v>
      </c>
      <c r="R17" s="2">
        <v>5500000</v>
      </c>
    </row>
    <row r="18" spans="1:18" s="52" customFormat="1" ht="14.25" customHeight="1" x14ac:dyDescent="0.25">
      <c r="A18" s="50">
        <f t="shared" si="32"/>
        <v>0</v>
      </c>
      <c r="B18" s="50">
        <f t="shared" si="33"/>
        <v>419</v>
      </c>
      <c r="C18" s="50">
        <f t="shared" si="41"/>
        <v>502.79999999999995</v>
      </c>
      <c r="D18" s="50">
        <f t="shared" si="34"/>
        <v>603.3599999999999</v>
      </c>
      <c r="E18" s="51">
        <f t="shared" si="35"/>
        <v>4400000</v>
      </c>
      <c r="F18" s="50">
        <f t="shared" si="36"/>
        <v>10501</v>
      </c>
      <c r="G18" s="50">
        <f t="shared" si="37"/>
        <v>8751</v>
      </c>
      <c r="H18" s="50">
        <f t="shared" si="38"/>
        <v>7292</v>
      </c>
      <c r="I18" s="50" t="e">
        <f>#REF!</f>
        <v>#REF!</v>
      </c>
      <c r="J18" s="50">
        <f t="shared" si="39"/>
        <v>0</v>
      </c>
      <c r="O18" s="52">
        <v>0</v>
      </c>
      <c r="P18" s="52">
        <f t="shared" si="40"/>
        <v>0</v>
      </c>
      <c r="Q18" s="52">
        <v>419</v>
      </c>
      <c r="R18" s="53">
        <v>4400000</v>
      </c>
    </row>
    <row r="19" spans="1:18" ht="14.25" customHeight="1" x14ac:dyDescent="0.25">
      <c r="A19" s="4">
        <f t="shared" si="32"/>
        <v>0</v>
      </c>
      <c r="B19" s="4">
        <f t="shared" si="33"/>
        <v>520</v>
      </c>
      <c r="C19" s="4">
        <f t="shared" si="41"/>
        <v>624</v>
      </c>
      <c r="D19" s="4">
        <f t="shared" si="34"/>
        <v>748.8</v>
      </c>
      <c r="E19" s="5">
        <f t="shared" si="35"/>
        <v>5000000</v>
      </c>
      <c r="F19" s="9">
        <f t="shared" si="36"/>
        <v>9615</v>
      </c>
      <c r="G19" s="9">
        <f t="shared" si="37"/>
        <v>8013</v>
      </c>
      <c r="H19" s="9">
        <f t="shared" si="38"/>
        <v>6677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520</v>
      </c>
      <c r="R19" s="2">
        <v>5000000</v>
      </c>
    </row>
    <row r="20" spans="1:18" s="52" customFormat="1" ht="14.25" customHeight="1" x14ac:dyDescent="0.25">
      <c r="A20" s="50">
        <f t="shared" si="32"/>
        <v>0</v>
      </c>
      <c r="B20" s="50">
        <f t="shared" si="33"/>
        <v>625</v>
      </c>
      <c r="C20" s="50">
        <f t="shared" si="41"/>
        <v>750</v>
      </c>
      <c r="D20" s="50">
        <f t="shared" si="34"/>
        <v>900</v>
      </c>
      <c r="E20" s="51">
        <f t="shared" si="35"/>
        <v>6500000</v>
      </c>
      <c r="F20" s="50">
        <f t="shared" si="36"/>
        <v>10400</v>
      </c>
      <c r="G20" s="50">
        <f t="shared" si="37"/>
        <v>8667</v>
      </c>
      <c r="H20" s="50">
        <f t="shared" si="38"/>
        <v>7222</v>
      </c>
      <c r="I20" s="50" t="e">
        <f>#REF!</f>
        <v>#REF!</v>
      </c>
      <c r="J20" s="50">
        <f t="shared" si="39"/>
        <v>0</v>
      </c>
      <c r="O20" s="52">
        <v>0</v>
      </c>
      <c r="P20" s="52">
        <v>750</v>
      </c>
      <c r="Q20" s="52">
        <f t="shared" si="40"/>
        <v>625</v>
      </c>
      <c r="R20" s="53">
        <v>6500000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541.66666666666674</v>
      </c>
      <c r="C21" s="4">
        <f t="shared" ref="C21:C24" si="44">B21*1.2</f>
        <v>650.00000000000011</v>
      </c>
      <c r="D21" s="4">
        <f t="shared" ref="D21:D24" si="45">C21*1.2</f>
        <v>780.00000000000011</v>
      </c>
      <c r="E21" s="5">
        <f t="shared" ref="E21:E24" si="46">R21</f>
        <v>6500000</v>
      </c>
      <c r="F21" s="9">
        <f t="shared" ref="F21:F24" si="47">ROUND((E21/B21),0)</f>
        <v>12000</v>
      </c>
      <c r="G21" s="9">
        <f t="shared" ref="G21:G24" si="48">ROUND((E21/C21),0)</f>
        <v>10000</v>
      </c>
      <c r="H21" s="9">
        <f t="shared" ref="H21:H24" si="49">ROUND((E21/D21),0)</f>
        <v>8333</v>
      </c>
      <c r="I21" s="4" t="e">
        <f>#REF!</f>
        <v>#REF!</v>
      </c>
      <c r="J21" s="4">
        <f t="shared" ref="J21:J24" si="50">S21</f>
        <v>0</v>
      </c>
      <c r="O21">
        <v>0</v>
      </c>
      <c r="P21">
        <v>650</v>
      </c>
      <c r="Q21">
        <f t="shared" ref="Q21:Q24" si="51">P21/1.2</f>
        <v>541.66666666666674</v>
      </c>
      <c r="R21" s="2">
        <v>6500000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ref="P22:P24" si="52">O22/1.2</f>
        <v>0</v>
      </c>
      <c r="Q22">
        <f t="shared" si="51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2"/>
        <v>0</v>
      </c>
      <c r="Q23">
        <f t="shared" si="51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f t="shared" si="51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E36" t="s">
        <v>37</v>
      </c>
      <c r="F36">
        <v>295</v>
      </c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>
        <f>F36*1.2</f>
        <v>354</v>
      </c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47">
        <v>2008</v>
      </c>
      <c r="W40" s="33" t="s">
        <v>38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23</v>
      </c>
      <c r="V41" s="35">
        <f>V39-V40</f>
        <v>16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-44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354*2500</f>
        <v>885000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9" t="s">
        <v>36</v>
      </c>
      <c r="Q45" s="49"/>
      <c r="R45" s="49"/>
      <c r="S45" s="49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V46*16/60</f>
        <v>24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0.24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1">
        <f>ROUND((V43*V48),0)</f>
        <v>212400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39</v>
      </c>
      <c r="V50" s="41">
        <v>295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9000</v>
      </c>
      <c r="W51" s="33"/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2655000</v>
      </c>
      <c r="W52" s="33"/>
      <c r="X52" s="26"/>
      <c r="Y52" s="7"/>
    </row>
    <row r="53" spans="15:25" ht="16.5" x14ac:dyDescent="0.3">
      <c r="S53" s="10"/>
      <c r="T53" s="10"/>
      <c r="U53" s="42" t="s">
        <v>30</v>
      </c>
      <c r="V53" s="43">
        <f>V52-V49</f>
        <v>2442600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31</v>
      </c>
      <c r="V54" s="43">
        <f>V53*0.9</f>
        <v>2198340</v>
      </c>
      <c r="W54" s="33"/>
      <c r="X54" s="28"/>
      <c r="Y54" s="7"/>
    </row>
    <row r="55" spans="15:25" ht="16.5" x14ac:dyDescent="0.3">
      <c r="S55" s="11"/>
      <c r="T55" s="10"/>
      <c r="U55" s="42" t="s">
        <v>32</v>
      </c>
      <c r="V55" s="45">
        <f>V53*0.8</f>
        <v>1954080</v>
      </c>
      <c r="W55" s="33"/>
      <c r="X55" s="29"/>
      <c r="Y55" s="7"/>
    </row>
    <row r="56" spans="15:25" ht="16.5" x14ac:dyDescent="0.3">
      <c r="S56" s="10"/>
      <c r="T56" s="10"/>
      <c r="U56" s="42" t="s">
        <v>33</v>
      </c>
      <c r="V56" s="46">
        <f>V53*0.025/12</f>
        <v>5088.75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U13" sqref="U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S17" sqref="S16:S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2024-10-23T11:14:34Z</dcterms:modified>
</cp:coreProperties>
</file>