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375"/>
  <workbookPr/>
  <mc:AlternateContent xmlns:mc="http://schemas.openxmlformats.org/markup-compatibility/2006">
    <mc:Choice Requires="x15">
      <x15ac:absPath xmlns:x15ac="http://schemas.microsoft.com/office/spreadsheetml/2010/11/ac" url="D:\Vaishali\Cosmos\Kalyan Khadakpada\Resham Metals Pvt Ltd\"/>
    </mc:Choice>
  </mc:AlternateContent>
  <xr:revisionPtr revIDLastSave="0" documentId="13_ncr:1_{865C01BD-55CE-4BE4-9491-C547EAF44F29}" xr6:coauthVersionLast="36" xr6:coauthVersionMax="47" xr10:uidLastSave="{00000000-0000-0000-0000-000000000000}"/>
  <bookViews>
    <workbookView xWindow="0" yWindow="0" windowWidth="28800" windowHeight="12105" activeTab="6" xr2:uid="{00000000-000D-0000-FFFF-FFFF00000000}"/>
  </bookViews>
  <sheets>
    <sheet name="20-20" sheetId="4" r:id="rId1"/>
    <sheet name="Sheet1" sheetId="13" r:id="rId2"/>
    <sheet name="Sheet2" sheetId="14" r:id="rId3"/>
    <sheet name="Sheet3" sheetId="15" r:id="rId4"/>
    <sheet name="Sheet4" sheetId="16" r:id="rId5"/>
    <sheet name="Sheet5" sheetId="17" r:id="rId6"/>
    <sheet name="Sheet6" sheetId="18" r:id="rId7"/>
    <sheet name="Sheet7" sheetId="19" r:id="rId8"/>
    <sheet name="Sheet8" sheetId="20" r:id="rId9"/>
    <sheet name="Sheet9" sheetId="21" r:id="rId10"/>
    <sheet name="Sheet10" sheetId="22" r:id="rId11"/>
    <sheet name="Sheet11" sheetId="23" r:id="rId12"/>
    <sheet name="Sheet12" sheetId="24" r:id="rId13"/>
  </sheets>
  <calcPr calcId="191029"/>
</workbook>
</file>

<file path=xl/calcChain.xml><?xml version="1.0" encoding="utf-8"?>
<calcChain xmlns="http://schemas.openxmlformats.org/spreadsheetml/2006/main">
  <c r="U10" i="4" l="1"/>
  <c r="P37" i="4" l="1"/>
  <c r="P35" i="4"/>
  <c r="P34" i="4"/>
  <c r="P33" i="4"/>
  <c r="P32" i="4"/>
  <c r="N22" i="4" l="1"/>
  <c r="N23" i="4" s="1"/>
  <c r="N20" i="4"/>
  <c r="I22" i="4" l="1"/>
  <c r="I32" i="4"/>
  <c r="Q28" i="4"/>
  <c r="P7" i="4" l="1"/>
  <c r="Q2" i="4"/>
  <c r="Q3" i="4" l="1"/>
  <c r="P12" i="4" l="1"/>
  <c r="Q12" i="4" s="1"/>
  <c r="P11" i="4"/>
  <c r="Q11" i="4" s="1"/>
  <c r="P10" i="4"/>
  <c r="P9" i="4"/>
  <c r="Q9" i="4" s="1"/>
  <c r="P8" i="4"/>
  <c r="Q6" i="4"/>
  <c r="Q5" i="4"/>
  <c r="P4" i="4"/>
  <c r="P3" i="4"/>
  <c r="P13" i="4" l="1"/>
  <c r="Q13" i="4" s="1"/>
  <c r="J13" i="4" l="1"/>
  <c r="I13" i="4"/>
  <c r="E13" i="4"/>
  <c r="J12" i="4"/>
  <c r="I12" i="4"/>
  <c r="E12" i="4"/>
  <c r="J11" i="4"/>
  <c r="I11" i="4"/>
  <c r="E11" i="4"/>
  <c r="J10" i="4"/>
  <c r="I10" i="4"/>
  <c r="E10" i="4"/>
  <c r="J9" i="4"/>
  <c r="I9" i="4"/>
  <c r="E9" i="4"/>
  <c r="J8" i="4"/>
  <c r="I8" i="4"/>
  <c r="E8" i="4"/>
  <c r="J7" i="4"/>
  <c r="I7" i="4"/>
  <c r="E7" i="4"/>
  <c r="J6" i="4"/>
  <c r="I6" i="4"/>
  <c r="E6" i="4"/>
  <c r="J5" i="4"/>
  <c r="I5" i="4"/>
  <c r="E5" i="4"/>
  <c r="J4" i="4"/>
  <c r="I4" i="4"/>
  <c r="E4" i="4"/>
  <c r="J3" i="4"/>
  <c r="I3" i="4"/>
  <c r="E3" i="4"/>
  <c r="J2" i="4"/>
  <c r="I2" i="4"/>
  <c r="E2" i="4"/>
  <c r="P15" i="4" l="1"/>
  <c r="Q15" i="4" s="1"/>
  <c r="J15" i="4"/>
  <c r="I15" i="4"/>
  <c r="E15" i="4"/>
  <c r="A15" i="4"/>
  <c r="P14" i="4"/>
  <c r="Q14" i="4" s="1"/>
  <c r="J14" i="4"/>
  <c r="I14" i="4"/>
  <c r="E14" i="4"/>
  <c r="A14" i="4"/>
  <c r="A13" i="4"/>
  <c r="B12" i="4"/>
  <c r="C12" i="4" s="1"/>
  <c r="A12" i="4"/>
  <c r="B11" i="4"/>
  <c r="C11" i="4" s="1"/>
  <c r="A11" i="4"/>
  <c r="B10" i="4"/>
  <c r="C10" i="4" s="1"/>
  <c r="A10" i="4"/>
  <c r="B9" i="4"/>
  <c r="C9" i="4" s="1"/>
  <c r="A9" i="4"/>
  <c r="B8" i="4"/>
  <c r="C8" i="4" s="1"/>
  <c r="A8" i="4"/>
  <c r="A7" i="4"/>
  <c r="B6" i="4"/>
  <c r="C6" i="4" s="1"/>
  <c r="A6" i="4"/>
  <c r="B5" i="4"/>
  <c r="C5" i="4" s="1"/>
  <c r="A5" i="4"/>
  <c r="B4" i="4"/>
  <c r="C4" i="4" s="1"/>
  <c r="A4" i="4"/>
  <c r="B3" i="4"/>
  <c r="C3" i="4" s="1"/>
  <c r="A3" i="4"/>
  <c r="B2" i="4"/>
  <c r="C2" i="4" s="1"/>
  <c r="A2" i="4"/>
  <c r="G5" i="4" l="1"/>
  <c r="F8" i="4"/>
  <c r="F9" i="4"/>
  <c r="F10" i="4"/>
  <c r="F11" i="4"/>
  <c r="F12" i="4"/>
  <c r="F3" i="4"/>
  <c r="F4" i="4"/>
  <c r="F5" i="4"/>
  <c r="F6" i="4"/>
  <c r="F2" i="4"/>
  <c r="B13" i="4"/>
  <c r="C13" i="4" s="1"/>
  <c r="B14" i="4"/>
  <c r="C14" i="4" s="1"/>
  <c r="B15" i="4"/>
  <c r="C15" i="4" s="1"/>
  <c r="B7" i="4"/>
  <c r="C7" i="4" s="1"/>
  <c r="F14" i="4" l="1"/>
  <c r="F13" i="4"/>
  <c r="D5" i="4"/>
  <c r="H5" i="4" s="1"/>
  <c r="D10" i="4"/>
  <c r="H10" i="4" s="1"/>
  <c r="G10" i="4"/>
  <c r="D9" i="4"/>
  <c r="H9" i="4" s="1"/>
  <c r="G9" i="4"/>
  <c r="D12" i="4"/>
  <c r="H12" i="4" s="1"/>
  <c r="G12" i="4"/>
  <c r="F7" i="4"/>
  <c r="D3" i="4"/>
  <c r="H3" i="4" s="1"/>
  <c r="G3" i="4"/>
  <c r="D11" i="4"/>
  <c r="H11" i="4" s="1"/>
  <c r="G11" i="4"/>
  <c r="D2" i="4"/>
  <c r="H2" i="4" s="1"/>
  <c r="G2" i="4"/>
  <c r="D4" i="4"/>
  <c r="H4" i="4" s="1"/>
  <c r="G4" i="4"/>
  <c r="D6" i="4"/>
  <c r="H6" i="4" s="1"/>
  <c r="G6" i="4"/>
  <c r="D8" i="4"/>
  <c r="H8" i="4" s="1"/>
  <c r="G8" i="4"/>
  <c r="D15" i="4"/>
  <c r="H15" i="4" s="1"/>
  <c r="G15" i="4"/>
  <c r="F15" i="4"/>
  <c r="D14" i="4"/>
  <c r="H14" i="4" s="1"/>
  <c r="G14" i="4"/>
  <c r="D13" i="4" l="1"/>
  <c r="H13" i="4" s="1"/>
  <c r="G13" i="4"/>
  <c r="D7" i="4"/>
  <c r="H7" i="4" s="1"/>
  <c r="G7" i="4"/>
</calcChain>
</file>

<file path=xl/sharedStrings.xml><?xml version="1.0" encoding="utf-8"?>
<sst xmlns="http://schemas.openxmlformats.org/spreadsheetml/2006/main" count="34" uniqueCount="30">
  <si>
    <t>Sr. No.</t>
  </si>
  <si>
    <t>Value</t>
  </si>
  <si>
    <t>Floor</t>
  </si>
  <si>
    <t>Total Floor</t>
  </si>
  <si>
    <t>Super Built up area</t>
  </si>
  <si>
    <t>Built up area</t>
  </si>
  <si>
    <t>Carpet area</t>
  </si>
  <si>
    <t xml:space="preserve">Sr. No. </t>
  </si>
  <si>
    <t>Rate on Carpet area</t>
  </si>
  <si>
    <t>Built up area (20%)</t>
  </si>
  <si>
    <t>Saleable area (20 + 20%)</t>
  </si>
  <si>
    <t>Rate on Built up  area (20%)</t>
  </si>
  <si>
    <t>Rate on Saleable area (20 + 20%)</t>
  </si>
  <si>
    <t>fmv</t>
  </si>
  <si>
    <t>31.03.23</t>
  </si>
  <si>
    <t>OC - 2019</t>
  </si>
  <si>
    <t>av</t>
  </si>
  <si>
    <t>sd</t>
  </si>
  <si>
    <t>rd</t>
  </si>
  <si>
    <t>22.12.22</t>
  </si>
  <si>
    <t>sagar - 15000 to 20000 on ca</t>
  </si>
  <si>
    <t xml:space="preserve">Office No. 203, 2nd Floor, The Big World Building, Soman Sun Citi , New/Current Survey No. 13/2/13/3 &amp; 13/7, Village - Chikanghar, </t>
  </si>
  <si>
    <t>agreemen t- 2013</t>
  </si>
  <si>
    <t>mv</t>
  </si>
  <si>
    <t>54.08 lakhs</t>
  </si>
  <si>
    <t>previuos report  2017= 16000*338</t>
  </si>
  <si>
    <t>rate on ca</t>
  </si>
  <si>
    <t>mca</t>
  </si>
  <si>
    <t>aca</t>
  </si>
  <si>
    <t>As per agreement carpet area is 260.00 Sq. Ft. and as per measuement it is 226.00 Sq. Ft. We have considered least area i.e. 226.00 Sq. Ft. for the purpose of valuaiton.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</si>
</sst>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 x14ac:knownFonts="1">
    <font>
      <sz val="11"/>
      <color theme="1"/>
      <name val="Calibri"/>
      <family val="2"/>
      <scheme val="minor"/>
    </font>
    <font>
      <sz val="11"/>
      <color rgb="FFFF0000"/>
      <name val="Calibri"/>
      <family val="2"/>
      <scheme val="minor"/>
    </font>
    <font>
      <b/>
      <sz val="11"/>
      <color theme="1"/>
      <name val="Calibri"/>
      <family val="2"/>
      <scheme val="minor"/>
    </font>
    <font>
      <b/>
      <u/>
      <sz val="11"/>
      <color theme="1"/>
      <name val="Calibri"/>
      <family val="2"/>
      <scheme val="minor"/>
    </font>
  </fonts>
  <fills count="4">
    <fill>
      <patternFill patternType="none"/>
    </fill>
    <fill>
      <patternFill patternType="gray125"/>
    </fill>
    <fill>
      <patternFill patternType="solid">
        <fgColor rgb="FFFFFF00"/>
        <bgColor indexed="64"/>
      </patternFill>
    </fill>
    <fill>
      <patternFill patternType="solid">
        <fgColor theme="0"/>
        <bgColor indexed="64"/>
      </patternFill>
    </fill>
  </fills>
  <borders count="1">
    <border>
      <left/>
      <right/>
      <top/>
      <bottom/>
      <diagonal/>
    </border>
  </borders>
  <cellStyleXfs count="1">
    <xf numFmtId="0" fontId="0" fillId="0" borderId="0"/>
  </cellStyleXfs>
  <cellXfs count="15">
    <xf numFmtId="0" fontId="0" fillId="0" borderId="0" xfId="0"/>
    <xf numFmtId="0" fontId="0" fillId="0" borderId="0" xfId="0" applyAlignment="1">
      <alignment wrapText="1"/>
    </xf>
    <xf numFmtId="4" fontId="0" fillId="0" borderId="0" xfId="0" applyNumberFormat="1"/>
    <xf numFmtId="0" fontId="1" fillId="0" borderId="0" xfId="0" applyFont="1" applyAlignment="1">
      <alignment wrapText="1"/>
    </xf>
    <xf numFmtId="0" fontId="1" fillId="0" borderId="0" xfId="0" applyFont="1"/>
    <xf numFmtId="4" fontId="1" fillId="0" borderId="0" xfId="0" applyNumberFormat="1" applyFont="1"/>
    <xf numFmtId="0" fontId="2" fillId="0" borderId="0" xfId="0" applyFont="1"/>
    <xf numFmtId="0" fontId="0" fillId="3" borderId="0" xfId="0" applyFill="1"/>
    <xf numFmtId="0" fontId="1" fillId="3" borderId="0" xfId="0" applyFont="1" applyFill="1" applyAlignment="1">
      <alignment wrapText="1"/>
    </xf>
    <xf numFmtId="0" fontId="1" fillId="3" borderId="0" xfId="0" applyFont="1" applyFill="1"/>
    <xf numFmtId="0" fontId="0" fillId="2" borderId="0" xfId="0" applyFill="1"/>
    <xf numFmtId="0" fontId="2" fillId="2" borderId="0" xfId="0" applyFont="1" applyFill="1"/>
    <xf numFmtId="0" fontId="3" fillId="2" borderId="0" xfId="0" applyFont="1" applyFill="1"/>
    <xf numFmtId="0" fontId="2" fillId="2" borderId="0" xfId="0" applyFont="1" applyFill="1" applyAlignment="1">
      <alignment horizontal="center" vertical="center"/>
    </xf>
    <xf numFmtId="0" fontId="1" fillId="2" borderId="0" xfId="0" applyFont="1" applyFill="1"/>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7.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_rels/drawing9.xml.rels><?xml version="1.0" encoding="UTF-8" standalone="yes"?>
<Relationships xmlns="http://schemas.openxmlformats.org/package/2006/relationships"><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24</xdr:col>
      <xdr:colOff>268694</xdr:colOff>
      <xdr:row>39</xdr:row>
      <xdr:rowOff>105763</xdr:rowOff>
    </xdr:to>
    <xdr:pic>
      <xdr:nvPicPr>
        <xdr:cNvPr id="2" name="Picture 1">
          <a:extLst>
            <a:ext uri="{FF2B5EF4-FFF2-40B4-BE49-F238E27FC236}">
              <a16:creationId xmlns:a16="http://schemas.microsoft.com/office/drawing/2014/main" id="{30FF7B0F-E982-4F8B-B29C-F74D5B1D34F7}"/>
            </a:ext>
          </a:extLst>
        </xdr:cNvPr>
        <xdr:cNvPicPr>
          <a:picLocks noChangeAspect="1"/>
        </xdr:cNvPicPr>
      </xdr:nvPicPr>
      <xdr:blipFill>
        <a:blip xmlns:r="http://schemas.openxmlformats.org/officeDocument/2006/relationships" r:embed="rId1"/>
        <a:stretch>
          <a:fillRect/>
        </a:stretch>
      </xdr:blipFill>
      <xdr:spPr>
        <a:xfrm>
          <a:off x="609600" y="190500"/>
          <a:ext cx="14289494" cy="707806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30</xdr:col>
      <xdr:colOff>607314</xdr:colOff>
      <xdr:row>59</xdr:row>
      <xdr:rowOff>189214</xdr:rowOff>
    </xdr:to>
    <xdr:pic>
      <xdr:nvPicPr>
        <xdr:cNvPr id="2" name="Picture 1">
          <a:extLst>
            <a:ext uri="{FF2B5EF4-FFF2-40B4-BE49-F238E27FC236}">
              <a16:creationId xmlns:a16="http://schemas.microsoft.com/office/drawing/2014/main" id="{E7E8C012-B155-40E4-B75F-5A2BA80AE4BB}"/>
            </a:ext>
          </a:extLst>
        </xdr:cNvPr>
        <xdr:cNvPicPr>
          <a:picLocks noChangeAspect="1"/>
        </xdr:cNvPicPr>
      </xdr:nvPicPr>
      <xdr:blipFill>
        <a:blip xmlns:r="http://schemas.openxmlformats.org/officeDocument/2006/relationships" r:embed="rId1"/>
        <a:stretch>
          <a:fillRect/>
        </a:stretch>
      </xdr:blipFill>
      <xdr:spPr>
        <a:xfrm>
          <a:off x="609600" y="1143000"/>
          <a:ext cx="18285714" cy="1028571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23</xdr:col>
      <xdr:colOff>478273</xdr:colOff>
      <xdr:row>40</xdr:row>
      <xdr:rowOff>77248</xdr:rowOff>
    </xdr:to>
    <xdr:pic>
      <xdr:nvPicPr>
        <xdr:cNvPr id="2" name="Picture 1">
          <a:extLst>
            <a:ext uri="{FF2B5EF4-FFF2-40B4-BE49-F238E27FC236}">
              <a16:creationId xmlns:a16="http://schemas.microsoft.com/office/drawing/2014/main" id="{E170A194-0024-4600-9D51-E24AD37B5970}"/>
            </a:ext>
          </a:extLst>
        </xdr:cNvPr>
        <xdr:cNvPicPr>
          <a:picLocks noChangeAspect="1"/>
        </xdr:cNvPicPr>
      </xdr:nvPicPr>
      <xdr:blipFill>
        <a:blip xmlns:r="http://schemas.openxmlformats.org/officeDocument/2006/relationships" r:embed="rId1"/>
        <a:stretch>
          <a:fillRect/>
        </a:stretch>
      </xdr:blipFill>
      <xdr:spPr>
        <a:xfrm>
          <a:off x="0" y="190500"/>
          <a:ext cx="14499073" cy="750674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600075</xdr:colOff>
      <xdr:row>2</xdr:row>
      <xdr:rowOff>47625</xdr:rowOff>
    </xdr:from>
    <xdr:to>
      <xdr:col>24</xdr:col>
      <xdr:colOff>449696</xdr:colOff>
      <xdr:row>40</xdr:row>
      <xdr:rowOff>29536</xdr:rowOff>
    </xdr:to>
    <xdr:pic>
      <xdr:nvPicPr>
        <xdr:cNvPr id="2" name="Picture 1">
          <a:extLst>
            <a:ext uri="{FF2B5EF4-FFF2-40B4-BE49-F238E27FC236}">
              <a16:creationId xmlns:a16="http://schemas.microsoft.com/office/drawing/2014/main" id="{E9474007-3327-401F-93A8-2643460EA379}"/>
            </a:ext>
          </a:extLst>
        </xdr:cNvPr>
        <xdr:cNvPicPr>
          <a:picLocks noChangeAspect="1"/>
        </xdr:cNvPicPr>
      </xdr:nvPicPr>
      <xdr:blipFill>
        <a:blip xmlns:r="http://schemas.openxmlformats.org/officeDocument/2006/relationships" r:embed="rId1"/>
        <a:stretch>
          <a:fillRect/>
        </a:stretch>
      </xdr:blipFill>
      <xdr:spPr>
        <a:xfrm>
          <a:off x="600075" y="428625"/>
          <a:ext cx="14480021" cy="688753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xdr:colOff>
      <xdr:row>7</xdr:row>
      <xdr:rowOff>1</xdr:rowOff>
    </xdr:from>
    <xdr:to>
      <xdr:col>23</xdr:col>
      <xdr:colOff>133350</xdr:colOff>
      <xdr:row>43</xdr:row>
      <xdr:rowOff>114300</xdr:rowOff>
    </xdr:to>
    <xdr:pic>
      <xdr:nvPicPr>
        <xdr:cNvPr id="2" name="Picture 1">
          <a:extLst>
            <a:ext uri="{FF2B5EF4-FFF2-40B4-BE49-F238E27FC236}">
              <a16:creationId xmlns:a16="http://schemas.microsoft.com/office/drawing/2014/main" id="{3FED4447-0B6B-4B57-AC5C-D296A6D08A86}"/>
            </a:ext>
          </a:extLst>
        </xdr:cNvPr>
        <xdr:cNvPicPr>
          <a:picLocks noChangeAspect="1"/>
        </xdr:cNvPicPr>
      </xdr:nvPicPr>
      <xdr:blipFill rotWithShape="1">
        <a:blip xmlns:r="http://schemas.openxmlformats.org/officeDocument/2006/relationships" r:embed="rId1"/>
        <a:srcRect l="1" r="4512" b="961"/>
        <a:stretch/>
      </xdr:blipFill>
      <xdr:spPr>
        <a:xfrm>
          <a:off x="1" y="1333501"/>
          <a:ext cx="14154149" cy="697229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6</xdr:col>
      <xdr:colOff>0</xdr:colOff>
      <xdr:row>0</xdr:row>
      <xdr:rowOff>0</xdr:rowOff>
    </xdr:from>
    <xdr:to>
      <xdr:col>25</xdr:col>
      <xdr:colOff>68301</xdr:colOff>
      <xdr:row>30</xdr:row>
      <xdr:rowOff>38903</xdr:rowOff>
    </xdr:to>
    <xdr:pic>
      <xdr:nvPicPr>
        <xdr:cNvPr id="2" name="Picture 1">
          <a:extLst>
            <a:ext uri="{FF2B5EF4-FFF2-40B4-BE49-F238E27FC236}">
              <a16:creationId xmlns:a16="http://schemas.microsoft.com/office/drawing/2014/main" id="{9D485C46-6BE7-4691-ACB7-DF6CBB92329A}"/>
            </a:ext>
          </a:extLst>
        </xdr:cNvPr>
        <xdr:cNvPicPr>
          <a:picLocks noChangeAspect="1"/>
        </xdr:cNvPicPr>
      </xdr:nvPicPr>
      <xdr:blipFill>
        <a:blip xmlns:r="http://schemas.openxmlformats.org/officeDocument/2006/relationships" r:embed="rId1"/>
        <a:stretch>
          <a:fillRect/>
        </a:stretch>
      </xdr:blipFill>
      <xdr:spPr>
        <a:xfrm>
          <a:off x="3657600" y="0"/>
          <a:ext cx="11650701" cy="5753903"/>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15</xdr:col>
      <xdr:colOff>572771</xdr:colOff>
      <xdr:row>46</xdr:row>
      <xdr:rowOff>20249</xdr:rowOff>
    </xdr:to>
    <xdr:pic>
      <xdr:nvPicPr>
        <xdr:cNvPr id="2" name="Picture 1">
          <a:extLst>
            <a:ext uri="{FF2B5EF4-FFF2-40B4-BE49-F238E27FC236}">
              <a16:creationId xmlns:a16="http://schemas.microsoft.com/office/drawing/2014/main" id="{3C297F76-F1AC-41BE-A822-B082E185CA1A}"/>
            </a:ext>
          </a:extLst>
        </xdr:cNvPr>
        <xdr:cNvPicPr>
          <a:picLocks noChangeAspect="1"/>
        </xdr:cNvPicPr>
      </xdr:nvPicPr>
      <xdr:blipFill>
        <a:blip xmlns:r="http://schemas.openxmlformats.org/officeDocument/2006/relationships" r:embed="rId1"/>
        <a:stretch>
          <a:fillRect/>
        </a:stretch>
      </xdr:blipFill>
      <xdr:spPr>
        <a:xfrm>
          <a:off x="609600" y="190500"/>
          <a:ext cx="9107171" cy="859274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15</xdr:col>
      <xdr:colOff>401297</xdr:colOff>
      <xdr:row>46</xdr:row>
      <xdr:rowOff>20249</xdr:rowOff>
    </xdr:to>
    <xdr:pic>
      <xdr:nvPicPr>
        <xdr:cNvPr id="2" name="Picture 1">
          <a:extLst>
            <a:ext uri="{FF2B5EF4-FFF2-40B4-BE49-F238E27FC236}">
              <a16:creationId xmlns:a16="http://schemas.microsoft.com/office/drawing/2014/main" id="{EE3C796E-AF18-4006-A4CB-9AB5E05F2244}"/>
            </a:ext>
          </a:extLst>
        </xdr:cNvPr>
        <xdr:cNvPicPr>
          <a:picLocks noChangeAspect="1"/>
        </xdr:cNvPicPr>
      </xdr:nvPicPr>
      <xdr:blipFill>
        <a:blip xmlns:r="http://schemas.openxmlformats.org/officeDocument/2006/relationships" r:embed="rId1"/>
        <a:stretch>
          <a:fillRect/>
        </a:stretch>
      </xdr:blipFill>
      <xdr:spPr>
        <a:xfrm>
          <a:off x="609600" y="190500"/>
          <a:ext cx="8935697" cy="859274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13</xdr:col>
      <xdr:colOff>238125</xdr:colOff>
      <xdr:row>47</xdr:row>
      <xdr:rowOff>161925</xdr:rowOff>
    </xdr:to>
    <xdr:pic>
      <xdr:nvPicPr>
        <xdr:cNvPr id="3" name="Picture 2">
          <a:extLst>
            <a:ext uri="{FF2B5EF4-FFF2-40B4-BE49-F238E27FC236}">
              <a16:creationId xmlns:a16="http://schemas.microsoft.com/office/drawing/2014/main" id="{244DD3D7-EB67-40A4-8E1F-C32A99CF93D5}"/>
            </a:ext>
          </a:extLst>
        </xdr:cNvPr>
        <xdr:cNvPicPr>
          <a:picLocks noChangeAspect="1"/>
        </xdr:cNvPicPr>
      </xdr:nvPicPr>
      <xdr:blipFill>
        <a:blip xmlns:r="http://schemas.openxmlformats.org/officeDocument/2006/relationships" r:embed="rId1"/>
        <a:stretch>
          <a:fillRect/>
        </a:stretch>
      </xdr:blipFill>
      <xdr:spPr>
        <a:xfrm>
          <a:off x="609600" y="190500"/>
          <a:ext cx="7553325" cy="892492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X37"/>
  <sheetViews>
    <sheetView topLeftCell="D1" zoomScaleNormal="100" workbookViewId="0">
      <selection activeCell="I26" sqref="I26"/>
    </sheetView>
  </sheetViews>
  <sheetFormatPr defaultRowHeight="15" x14ac:dyDescent="0.25"/>
  <cols>
    <col min="1" max="1" width="4.28515625" customWidth="1"/>
    <col min="2" max="2" width="11.140625" bestFit="1" customWidth="1"/>
    <col min="3" max="4" width="12.5703125" customWidth="1"/>
    <col min="5" max="5" width="15.42578125" customWidth="1"/>
    <col min="6" max="6" width="7.7109375" customWidth="1"/>
    <col min="7" max="7" width="9.85546875" customWidth="1"/>
    <col min="8" max="8" width="10.85546875" customWidth="1"/>
    <col min="9" max="9" width="11.85546875" customWidth="1"/>
    <col min="10" max="10" width="9.85546875" customWidth="1"/>
    <col min="11" max="13" width="9.140625" hidden="1" customWidth="1"/>
    <col min="14" max="14" width="11.42578125" customWidth="1"/>
    <col min="15" max="15" width="10.5703125" customWidth="1"/>
    <col min="16" max="16" width="8.28515625" customWidth="1"/>
    <col min="17" max="17" width="10.7109375" customWidth="1"/>
    <col min="18" max="18" width="16" customWidth="1"/>
    <col min="19" max="19" width="6.28515625" customWidth="1"/>
  </cols>
  <sheetData>
    <row r="1" spans="1:21" s="1" customFormat="1" ht="60" x14ac:dyDescent="0.25">
      <c r="A1" s="3" t="s">
        <v>0</v>
      </c>
      <c r="B1" s="3" t="s">
        <v>6</v>
      </c>
      <c r="C1" s="3" t="s">
        <v>9</v>
      </c>
      <c r="D1" s="3" t="s">
        <v>10</v>
      </c>
      <c r="E1" s="3" t="s">
        <v>1</v>
      </c>
      <c r="F1" s="8" t="s">
        <v>8</v>
      </c>
      <c r="G1" s="8" t="s">
        <v>11</v>
      </c>
      <c r="H1" s="8" t="s">
        <v>12</v>
      </c>
      <c r="I1" s="3" t="s">
        <v>2</v>
      </c>
      <c r="J1" s="3" t="s">
        <v>3</v>
      </c>
      <c r="N1" s="1" t="s">
        <v>7</v>
      </c>
      <c r="O1" s="1" t="s">
        <v>4</v>
      </c>
      <c r="P1" s="1" t="s">
        <v>5</v>
      </c>
      <c r="Q1" s="1" t="s">
        <v>6</v>
      </c>
      <c r="R1" s="1" t="s">
        <v>1</v>
      </c>
      <c r="S1" s="1" t="s">
        <v>3</v>
      </c>
    </row>
    <row r="2" spans="1:21" x14ac:dyDescent="0.25">
      <c r="A2" s="4">
        <f t="shared" ref="A2:A15" si="0">N2</f>
        <v>0</v>
      </c>
      <c r="B2" s="4">
        <f t="shared" ref="B2:B15" si="1">Q2</f>
        <v>226.66666666666669</v>
      </c>
      <c r="C2" s="4">
        <f>B2*1.2</f>
        <v>272</v>
      </c>
      <c r="D2" s="4">
        <f t="shared" ref="D2:D13" si="2">C2*1.2</f>
        <v>326.39999999999998</v>
      </c>
      <c r="E2" s="5">
        <f t="shared" ref="E2:E13" si="3">R2</f>
        <v>5000000</v>
      </c>
      <c r="F2" s="14">
        <f t="shared" ref="F2:F13" si="4">ROUND((E2/B2),0)</f>
        <v>22059</v>
      </c>
      <c r="G2" s="9">
        <f t="shared" ref="G2:G13" si="5">ROUND((E2/C2),0)</f>
        <v>18382</v>
      </c>
      <c r="H2" s="9">
        <f t="shared" ref="H2:H13" si="6">ROUND((E2/D2),0)</f>
        <v>15319</v>
      </c>
      <c r="I2" s="4" t="e">
        <f>#REF!</f>
        <v>#REF!</v>
      </c>
      <c r="J2" s="4">
        <f t="shared" ref="J2:J13" si="7">S2</f>
        <v>0</v>
      </c>
      <c r="O2">
        <v>0</v>
      </c>
      <c r="P2">
        <v>272</v>
      </c>
      <c r="Q2">
        <f t="shared" ref="Q2:Q12" si="8">P2/1.2</f>
        <v>226.66666666666669</v>
      </c>
      <c r="R2" s="2">
        <v>5000000</v>
      </c>
      <c r="S2" s="7"/>
      <c r="T2" s="7"/>
    </row>
    <row r="3" spans="1:21" x14ac:dyDescent="0.25">
      <c r="A3" s="4">
        <f t="shared" si="0"/>
        <v>0</v>
      </c>
      <c r="B3" s="4">
        <f t="shared" si="1"/>
        <v>1335.22038</v>
      </c>
      <c r="C3" s="4">
        <f t="shared" ref="C3:C15" si="9">B3*1.2</f>
        <v>1602.2644559999999</v>
      </c>
      <c r="D3" s="4">
        <f t="shared" si="2"/>
        <v>1922.7173471999997</v>
      </c>
      <c r="E3" s="5">
        <f t="shared" si="3"/>
        <v>10500000</v>
      </c>
      <c r="F3" s="9">
        <f t="shared" si="4"/>
        <v>7864</v>
      </c>
      <c r="G3" s="9">
        <f t="shared" si="5"/>
        <v>6553</v>
      </c>
      <c r="H3" s="9">
        <f t="shared" si="6"/>
        <v>5461</v>
      </c>
      <c r="I3" s="4" t="e">
        <f>#REF!</f>
        <v>#REF!</v>
      </c>
      <c r="J3" s="4">
        <f t="shared" si="7"/>
        <v>4</v>
      </c>
      <c r="O3">
        <v>0</v>
      </c>
      <c r="P3">
        <f t="shared" ref="P3:P12" si="10">O3/1.2</f>
        <v>0</v>
      </c>
      <c r="Q3">
        <f>124.045*10.764</f>
        <v>1335.22038</v>
      </c>
      <c r="R3" s="2">
        <v>10500000</v>
      </c>
      <c r="S3" s="7">
        <v>4</v>
      </c>
      <c r="T3" s="7" t="s">
        <v>14</v>
      </c>
    </row>
    <row r="4" spans="1:21" x14ac:dyDescent="0.25">
      <c r="A4" s="4">
        <f t="shared" si="0"/>
        <v>0</v>
      </c>
      <c r="B4" s="4">
        <f t="shared" si="1"/>
        <v>370</v>
      </c>
      <c r="C4" s="4">
        <f t="shared" si="9"/>
        <v>444</v>
      </c>
      <c r="D4" s="4">
        <f t="shared" si="2"/>
        <v>532.79999999999995</v>
      </c>
      <c r="E4" s="5">
        <f t="shared" si="3"/>
        <v>11000000</v>
      </c>
      <c r="F4" s="9">
        <f t="shared" si="4"/>
        <v>29730</v>
      </c>
      <c r="G4" s="9">
        <f t="shared" si="5"/>
        <v>24775</v>
      </c>
      <c r="H4" s="9">
        <f t="shared" si="6"/>
        <v>20646</v>
      </c>
      <c r="I4" s="4" t="e">
        <f>#REF!</f>
        <v>#REF!</v>
      </c>
      <c r="J4" s="4">
        <f t="shared" si="7"/>
        <v>0</v>
      </c>
      <c r="O4">
        <v>0</v>
      </c>
      <c r="P4">
        <f t="shared" si="10"/>
        <v>0</v>
      </c>
      <c r="Q4">
        <v>370</v>
      </c>
      <c r="R4" s="2">
        <v>11000000</v>
      </c>
      <c r="S4" s="7"/>
      <c r="T4" s="7"/>
    </row>
    <row r="5" spans="1:21" x14ac:dyDescent="0.25">
      <c r="A5" s="4">
        <f t="shared" si="0"/>
        <v>0</v>
      </c>
      <c r="B5" s="4">
        <f t="shared" si="1"/>
        <v>149.16666666666669</v>
      </c>
      <c r="C5" s="4">
        <f t="shared" si="9"/>
        <v>179.00000000000003</v>
      </c>
      <c r="D5" s="4">
        <f t="shared" si="2"/>
        <v>214.80000000000004</v>
      </c>
      <c r="E5" s="5">
        <f t="shared" si="3"/>
        <v>4475000</v>
      </c>
      <c r="F5" s="9">
        <f t="shared" si="4"/>
        <v>30000</v>
      </c>
      <c r="G5" s="9">
        <f t="shared" si="5"/>
        <v>25000</v>
      </c>
      <c r="H5" s="9">
        <f t="shared" si="6"/>
        <v>20833</v>
      </c>
      <c r="I5" s="4" t="e">
        <f>#REF!</f>
        <v>#REF!</v>
      </c>
      <c r="J5" s="4">
        <f t="shared" si="7"/>
        <v>0</v>
      </c>
      <c r="O5">
        <v>0</v>
      </c>
      <c r="P5">
        <v>179</v>
      </c>
      <c r="Q5">
        <f t="shared" si="8"/>
        <v>149.16666666666669</v>
      </c>
      <c r="R5" s="2">
        <v>4475000</v>
      </c>
      <c r="S5" s="7"/>
      <c r="T5" s="7"/>
    </row>
    <row r="6" spans="1:21" x14ac:dyDescent="0.25">
      <c r="A6" s="4">
        <f t="shared" si="0"/>
        <v>0</v>
      </c>
      <c r="B6" s="4">
        <f t="shared" si="1"/>
        <v>165</v>
      </c>
      <c r="C6" s="4">
        <f t="shared" si="9"/>
        <v>198</v>
      </c>
      <c r="D6" s="4">
        <f t="shared" si="2"/>
        <v>237.6</v>
      </c>
      <c r="E6" s="5">
        <f t="shared" si="3"/>
        <v>4500000</v>
      </c>
      <c r="F6" s="9">
        <f t="shared" si="4"/>
        <v>27273</v>
      </c>
      <c r="G6" s="9">
        <f t="shared" si="5"/>
        <v>22727</v>
      </c>
      <c r="H6" s="9">
        <f t="shared" si="6"/>
        <v>18939</v>
      </c>
      <c r="I6" s="4" t="e">
        <f>#REF!</f>
        <v>#REF!</v>
      </c>
      <c r="J6" s="4">
        <f t="shared" si="7"/>
        <v>0</v>
      </c>
      <c r="O6">
        <v>0</v>
      </c>
      <c r="P6">
        <v>198</v>
      </c>
      <c r="Q6">
        <f t="shared" si="8"/>
        <v>165</v>
      </c>
      <c r="R6" s="2">
        <v>4500000</v>
      </c>
      <c r="S6" s="7"/>
      <c r="T6" s="7"/>
    </row>
    <row r="7" spans="1:21" x14ac:dyDescent="0.25">
      <c r="A7" s="4">
        <f t="shared" si="0"/>
        <v>0</v>
      </c>
      <c r="B7" s="4">
        <f t="shared" si="1"/>
        <v>350</v>
      </c>
      <c r="C7" s="4">
        <f t="shared" si="9"/>
        <v>420</v>
      </c>
      <c r="D7" s="4">
        <f t="shared" si="2"/>
        <v>504</v>
      </c>
      <c r="E7" s="5">
        <f t="shared" si="3"/>
        <v>8800000</v>
      </c>
      <c r="F7" s="9">
        <f t="shared" si="4"/>
        <v>25143</v>
      </c>
      <c r="G7" s="9">
        <f t="shared" si="5"/>
        <v>20952</v>
      </c>
      <c r="H7" s="9">
        <f t="shared" si="6"/>
        <v>17460</v>
      </c>
      <c r="I7" s="4" t="e">
        <f>#REF!</f>
        <v>#REF!</v>
      </c>
      <c r="J7" s="4">
        <f t="shared" si="7"/>
        <v>0</v>
      </c>
      <c r="O7">
        <v>0</v>
      </c>
      <c r="P7">
        <f t="shared" si="10"/>
        <v>0</v>
      </c>
      <c r="Q7">
        <v>350</v>
      </c>
      <c r="R7" s="2">
        <v>8800000</v>
      </c>
      <c r="S7" s="7"/>
      <c r="T7" s="7"/>
    </row>
    <row r="8" spans="1:21" x14ac:dyDescent="0.25">
      <c r="A8" s="4">
        <f t="shared" si="0"/>
        <v>0</v>
      </c>
      <c r="B8" s="4">
        <f t="shared" si="1"/>
        <v>600</v>
      </c>
      <c r="C8" s="4">
        <f t="shared" si="9"/>
        <v>720</v>
      </c>
      <c r="D8" s="4">
        <f t="shared" si="2"/>
        <v>864</v>
      </c>
      <c r="E8" s="5">
        <f t="shared" si="3"/>
        <v>11500000</v>
      </c>
      <c r="F8" s="14">
        <f t="shared" si="4"/>
        <v>19167</v>
      </c>
      <c r="G8" s="9">
        <f t="shared" si="5"/>
        <v>15972</v>
      </c>
      <c r="H8" s="9">
        <f t="shared" si="6"/>
        <v>13310</v>
      </c>
      <c r="I8" s="4" t="e">
        <f>#REF!</f>
        <v>#REF!</v>
      </c>
      <c r="J8" s="4">
        <f t="shared" si="7"/>
        <v>0</v>
      </c>
      <c r="O8">
        <v>0</v>
      </c>
      <c r="P8">
        <f t="shared" si="10"/>
        <v>0</v>
      </c>
      <c r="Q8">
        <v>600</v>
      </c>
      <c r="R8" s="2">
        <v>11500000</v>
      </c>
      <c r="S8" s="7"/>
      <c r="T8" s="7"/>
    </row>
    <row r="9" spans="1:21" x14ac:dyDescent="0.25">
      <c r="A9" s="4">
        <f t="shared" si="0"/>
        <v>0</v>
      </c>
      <c r="B9" s="4">
        <f t="shared" si="1"/>
        <v>381.94444444444451</v>
      </c>
      <c r="C9" s="4">
        <f t="shared" si="9"/>
        <v>458.33333333333343</v>
      </c>
      <c r="D9" s="4">
        <f t="shared" si="2"/>
        <v>550.00000000000011</v>
      </c>
      <c r="E9" s="5">
        <f t="shared" si="3"/>
        <v>12000000</v>
      </c>
      <c r="F9" s="9">
        <f t="shared" si="4"/>
        <v>31418</v>
      </c>
      <c r="G9" s="9">
        <f t="shared" si="5"/>
        <v>26182</v>
      </c>
      <c r="H9" s="9">
        <f t="shared" si="6"/>
        <v>21818</v>
      </c>
      <c r="I9" s="4" t="e">
        <f>#REF!</f>
        <v>#REF!</v>
      </c>
      <c r="J9" s="4">
        <f t="shared" si="7"/>
        <v>0</v>
      </c>
      <c r="O9">
        <v>550</v>
      </c>
      <c r="P9">
        <f t="shared" si="10"/>
        <v>458.33333333333337</v>
      </c>
      <c r="Q9">
        <f t="shared" si="8"/>
        <v>381.94444444444451</v>
      </c>
      <c r="R9" s="2">
        <v>12000000</v>
      </c>
      <c r="S9" s="7"/>
      <c r="T9" s="7"/>
    </row>
    <row r="10" spans="1:21" x14ac:dyDescent="0.25">
      <c r="A10" s="4">
        <f t="shared" si="0"/>
        <v>0</v>
      </c>
      <c r="B10" s="4">
        <f t="shared" si="1"/>
        <v>231.43</v>
      </c>
      <c r="C10" s="4">
        <f t="shared" si="9"/>
        <v>277.71600000000001</v>
      </c>
      <c r="D10" s="4">
        <f t="shared" si="2"/>
        <v>333.25920000000002</v>
      </c>
      <c r="E10" s="5">
        <f t="shared" si="3"/>
        <v>3100000</v>
      </c>
      <c r="F10" s="14">
        <f t="shared" si="4"/>
        <v>13395</v>
      </c>
      <c r="G10" s="9">
        <f t="shared" si="5"/>
        <v>11162</v>
      </c>
      <c r="H10" s="9">
        <f t="shared" si="6"/>
        <v>9302</v>
      </c>
      <c r="I10" s="4" t="e">
        <f>#REF!</f>
        <v>#REF!</v>
      </c>
      <c r="J10" s="4" t="str">
        <f t="shared" si="7"/>
        <v>22.12.22</v>
      </c>
      <c r="O10">
        <v>0</v>
      </c>
      <c r="P10">
        <f t="shared" si="10"/>
        <v>0</v>
      </c>
      <c r="Q10">
        <v>231.43</v>
      </c>
      <c r="R10" s="2">
        <v>3100000</v>
      </c>
      <c r="S10" s="7" t="s">
        <v>19</v>
      </c>
      <c r="T10" s="7"/>
      <c r="U10">
        <f>F10*1.2</f>
        <v>16074</v>
      </c>
    </row>
    <row r="11" spans="1:21" x14ac:dyDescent="0.25">
      <c r="A11" s="4">
        <f t="shared" si="0"/>
        <v>0</v>
      </c>
      <c r="B11" s="4">
        <f t="shared" si="1"/>
        <v>0</v>
      </c>
      <c r="C11" s="4">
        <f t="shared" si="9"/>
        <v>0</v>
      </c>
      <c r="D11" s="4">
        <f t="shared" si="2"/>
        <v>0</v>
      </c>
      <c r="E11" s="5">
        <f t="shared" si="3"/>
        <v>0</v>
      </c>
      <c r="F11" s="9" t="e">
        <f t="shared" si="4"/>
        <v>#DIV/0!</v>
      </c>
      <c r="G11" s="9" t="e">
        <f t="shared" si="5"/>
        <v>#DIV/0!</v>
      </c>
      <c r="H11" s="9" t="e">
        <f t="shared" si="6"/>
        <v>#DIV/0!</v>
      </c>
      <c r="I11" s="4" t="e">
        <f>#REF!</f>
        <v>#REF!</v>
      </c>
      <c r="J11" s="4">
        <f t="shared" si="7"/>
        <v>0</v>
      </c>
      <c r="O11">
        <v>0</v>
      </c>
      <c r="P11">
        <f t="shared" si="10"/>
        <v>0</v>
      </c>
      <c r="Q11">
        <f t="shared" si="8"/>
        <v>0</v>
      </c>
      <c r="R11" s="2">
        <v>0</v>
      </c>
      <c r="S11" s="7"/>
      <c r="T11" s="7"/>
    </row>
    <row r="12" spans="1:21" x14ac:dyDescent="0.25">
      <c r="A12" s="4">
        <f t="shared" si="0"/>
        <v>0</v>
      </c>
      <c r="B12" s="4">
        <f t="shared" si="1"/>
        <v>0</v>
      </c>
      <c r="C12" s="4">
        <f t="shared" si="9"/>
        <v>0</v>
      </c>
      <c r="D12" s="4">
        <f t="shared" si="2"/>
        <v>0</v>
      </c>
      <c r="E12" s="5">
        <f t="shared" si="3"/>
        <v>0</v>
      </c>
      <c r="F12" s="9" t="e">
        <f t="shared" si="4"/>
        <v>#DIV/0!</v>
      </c>
      <c r="G12" s="9" t="e">
        <f t="shared" si="5"/>
        <v>#DIV/0!</v>
      </c>
      <c r="H12" s="9" t="e">
        <f t="shared" si="6"/>
        <v>#DIV/0!</v>
      </c>
      <c r="I12" s="4" t="e">
        <f>#REF!</f>
        <v>#REF!</v>
      </c>
      <c r="J12" s="4">
        <f t="shared" si="7"/>
        <v>0</v>
      </c>
      <c r="O12">
        <v>0</v>
      </c>
      <c r="P12">
        <f t="shared" si="10"/>
        <v>0</v>
      </c>
      <c r="Q12">
        <f t="shared" si="8"/>
        <v>0</v>
      </c>
      <c r="R12" s="2">
        <v>0</v>
      </c>
      <c r="S12" s="7"/>
      <c r="T12" s="7"/>
    </row>
    <row r="13" spans="1:21" x14ac:dyDescent="0.25">
      <c r="A13" s="4">
        <f t="shared" si="0"/>
        <v>0</v>
      </c>
      <c r="B13" s="4">
        <f t="shared" si="1"/>
        <v>0</v>
      </c>
      <c r="C13" s="4">
        <f t="shared" si="9"/>
        <v>0</v>
      </c>
      <c r="D13" s="4">
        <f t="shared" si="2"/>
        <v>0</v>
      </c>
      <c r="E13" s="5">
        <f t="shared" si="3"/>
        <v>0</v>
      </c>
      <c r="F13" s="9" t="e">
        <f t="shared" si="4"/>
        <v>#DIV/0!</v>
      </c>
      <c r="G13" s="9" t="e">
        <f t="shared" si="5"/>
        <v>#DIV/0!</v>
      </c>
      <c r="H13" s="9" t="e">
        <f t="shared" si="6"/>
        <v>#DIV/0!</v>
      </c>
      <c r="I13" s="4" t="e">
        <f>#REF!</f>
        <v>#REF!</v>
      </c>
      <c r="J13" s="4">
        <f t="shared" si="7"/>
        <v>0</v>
      </c>
      <c r="O13">
        <v>0</v>
      </c>
      <c r="P13">
        <f t="shared" ref="P13" si="11">O13/1.2</f>
        <v>0</v>
      </c>
      <c r="Q13">
        <f t="shared" ref="Q13" si="12">P13/1.2</f>
        <v>0</v>
      </c>
      <c r="R13" s="2">
        <v>0</v>
      </c>
      <c r="S13" s="7"/>
      <c r="T13" s="7"/>
    </row>
    <row r="14" spans="1:21" x14ac:dyDescent="0.25">
      <c r="A14" s="4">
        <f t="shared" si="0"/>
        <v>0</v>
      </c>
      <c r="B14" s="4">
        <f t="shared" si="1"/>
        <v>0</v>
      </c>
      <c r="C14" s="4">
        <f t="shared" si="9"/>
        <v>0</v>
      </c>
      <c r="D14" s="4">
        <f t="shared" ref="D14:D15" si="13">C14*1.2</f>
        <v>0</v>
      </c>
      <c r="E14" s="5">
        <f t="shared" ref="E14:E15" si="14">R14</f>
        <v>0</v>
      </c>
      <c r="F14" s="9" t="e">
        <f t="shared" ref="F14:F15" si="15">ROUND((E14/B14),0)</f>
        <v>#DIV/0!</v>
      </c>
      <c r="G14" s="9" t="e">
        <f t="shared" ref="G14:G15" si="16">ROUND((E14/C14),0)</f>
        <v>#DIV/0!</v>
      </c>
      <c r="H14" s="4" t="e">
        <f t="shared" ref="H14:H15" si="17">ROUND((E14/D14),0)</f>
        <v>#DIV/0!</v>
      </c>
      <c r="I14" s="4" t="e">
        <f>#REF!</f>
        <v>#REF!</v>
      </c>
      <c r="J14" s="4">
        <f t="shared" ref="J14:J15" si="18">S14</f>
        <v>0</v>
      </c>
      <c r="O14">
        <v>0</v>
      </c>
      <c r="P14">
        <f t="shared" ref="P14:P15" si="19">O14/1.2</f>
        <v>0</v>
      </c>
      <c r="Q14">
        <f t="shared" ref="Q14:Q15" si="20">P14/1.2</f>
        <v>0</v>
      </c>
      <c r="R14" s="2">
        <v>0</v>
      </c>
      <c r="S14" s="7"/>
      <c r="T14" s="7"/>
    </row>
    <row r="15" spans="1:21" x14ac:dyDescent="0.25">
      <c r="A15" s="4">
        <f t="shared" si="0"/>
        <v>0</v>
      </c>
      <c r="B15" s="4">
        <f t="shared" si="1"/>
        <v>0</v>
      </c>
      <c r="C15" s="4">
        <f t="shared" si="9"/>
        <v>0</v>
      </c>
      <c r="D15" s="4">
        <f t="shared" si="13"/>
        <v>0</v>
      </c>
      <c r="E15" s="5">
        <f t="shared" si="14"/>
        <v>0</v>
      </c>
      <c r="F15" s="9" t="e">
        <f t="shared" si="15"/>
        <v>#DIV/0!</v>
      </c>
      <c r="G15" s="4" t="e">
        <f t="shared" si="16"/>
        <v>#DIV/0!</v>
      </c>
      <c r="H15" s="4" t="e">
        <f t="shared" si="17"/>
        <v>#DIV/0!</v>
      </c>
      <c r="I15" s="4" t="e">
        <f>#REF!</f>
        <v>#REF!</v>
      </c>
      <c r="J15" s="4">
        <f t="shared" si="18"/>
        <v>0</v>
      </c>
      <c r="O15">
        <v>0</v>
      </c>
      <c r="P15">
        <f t="shared" si="19"/>
        <v>0</v>
      </c>
      <c r="Q15">
        <f t="shared" si="20"/>
        <v>0</v>
      </c>
      <c r="R15" s="2">
        <v>0</v>
      </c>
      <c r="S15" s="7"/>
      <c r="T15" s="7"/>
    </row>
    <row r="18" spans="5:24" x14ac:dyDescent="0.25">
      <c r="G18" t="s">
        <v>21</v>
      </c>
    </row>
    <row r="19" spans="5:24" x14ac:dyDescent="0.25">
      <c r="H19" t="s">
        <v>28</v>
      </c>
      <c r="I19">
        <v>260</v>
      </c>
    </row>
    <row r="20" spans="5:24" x14ac:dyDescent="0.25">
      <c r="H20" t="s">
        <v>27</v>
      </c>
      <c r="I20">
        <v>226</v>
      </c>
      <c r="N20">
        <f>I20*1.2</f>
        <v>271.2</v>
      </c>
      <c r="P20" s="6" t="s">
        <v>29</v>
      </c>
    </row>
    <row r="21" spans="5:24" x14ac:dyDescent="0.25">
      <c r="H21" t="s">
        <v>26</v>
      </c>
      <c r="I21">
        <v>20400</v>
      </c>
      <c r="N21">
        <v>17000</v>
      </c>
    </row>
    <row r="22" spans="5:24" x14ac:dyDescent="0.25">
      <c r="H22" t="s">
        <v>13</v>
      </c>
      <c r="I22">
        <f>I21*I20</f>
        <v>4610400</v>
      </c>
      <c r="N22">
        <f>N21*N20</f>
        <v>4610400</v>
      </c>
    </row>
    <row r="23" spans="5:24" x14ac:dyDescent="0.25">
      <c r="E23" s="14"/>
      <c r="F23" s="14"/>
      <c r="G23" s="14"/>
      <c r="H23" s="14"/>
      <c r="I23" s="14"/>
      <c r="J23" s="14"/>
      <c r="K23" s="14"/>
      <c r="L23" s="14"/>
      <c r="M23" s="14"/>
      <c r="N23" s="14">
        <f>N22/I20</f>
        <v>20400</v>
      </c>
      <c r="O23" s="14"/>
      <c r="P23" s="14"/>
      <c r="Q23" s="14"/>
    </row>
    <row r="24" spans="5:24" x14ac:dyDescent="0.25">
      <c r="P24" s="10"/>
      <c r="Q24" s="10"/>
      <c r="R24" s="12"/>
      <c r="T24" s="10"/>
      <c r="U24" s="10"/>
      <c r="V24" s="10"/>
      <c r="W24" s="10"/>
      <c r="X24" s="10"/>
    </row>
    <row r="25" spans="5:24" x14ac:dyDescent="0.25">
      <c r="P25" s="10"/>
      <c r="Q25" s="13"/>
      <c r="R25" s="13"/>
      <c r="T25" s="13"/>
      <c r="U25" s="13"/>
      <c r="V25" s="10"/>
      <c r="W25" s="10"/>
      <c r="X25" s="10"/>
    </row>
    <row r="26" spans="5:24" x14ac:dyDescent="0.25">
      <c r="P26" s="10"/>
      <c r="Q26" s="10"/>
      <c r="R26" s="10"/>
      <c r="T26" s="10"/>
      <c r="U26" s="10"/>
      <c r="V26" s="10"/>
      <c r="W26" s="10"/>
      <c r="X26" s="10"/>
    </row>
    <row r="27" spans="5:24" x14ac:dyDescent="0.25">
      <c r="H27" t="s">
        <v>15</v>
      </c>
      <c r="P27" s="10"/>
      <c r="Q27" s="10"/>
      <c r="R27" s="10"/>
      <c r="T27" s="10"/>
      <c r="U27" s="10"/>
      <c r="V27" s="10"/>
      <c r="W27" s="10"/>
      <c r="X27" s="10"/>
    </row>
    <row r="28" spans="5:24" x14ac:dyDescent="0.25">
      <c r="H28" t="s">
        <v>22</v>
      </c>
      <c r="N28" t="s">
        <v>25</v>
      </c>
      <c r="P28" s="10"/>
      <c r="Q28" s="10">
        <f>O28-P28</f>
        <v>0</v>
      </c>
      <c r="R28" s="11"/>
      <c r="T28" s="11"/>
      <c r="U28" s="11"/>
      <c r="V28" s="10"/>
      <c r="W28" s="10"/>
      <c r="X28" s="10"/>
    </row>
    <row r="29" spans="5:24" x14ac:dyDescent="0.25">
      <c r="H29" t="s">
        <v>16</v>
      </c>
      <c r="I29">
        <v>2635000</v>
      </c>
      <c r="N29" t="s">
        <v>24</v>
      </c>
      <c r="P29" s="10"/>
      <c r="Q29" s="10"/>
      <c r="R29" s="10"/>
      <c r="T29" s="10"/>
      <c r="U29" s="10"/>
      <c r="V29" s="10"/>
      <c r="W29" s="10"/>
      <c r="X29" s="10"/>
    </row>
    <row r="30" spans="5:24" x14ac:dyDescent="0.25">
      <c r="H30" t="s">
        <v>17</v>
      </c>
      <c r="I30">
        <v>158100</v>
      </c>
      <c r="P30" s="10"/>
      <c r="Q30" s="10"/>
      <c r="R30" s="10"/>
      <c r="T30" s="10"/>
      <c r="U30" s="10"/>
      <c r="V30" s="10"/>
      <c r="W30" s="10"/>
      <c r="X30" s="10"/>
    </row>
    <row r="31" spans="5:24" x14ac:dyDescent="0.25">
      <c r="H31" t="s">
        <v>18</v>
      </c>
      <c r="I31">
        <v>26350</v>
      </c>
      <c r="N31" t="s">
        <v>27</v>
      </c>
      <c r="P31" s="10"/>
      <c r="Q31" s="10"/>
      <c r="R31" s="10"/>
      <c r="T31" s="10"/>
      <c r="U31" s="10"/>
      <c r="V31" s="10"/>
      <c r="W31" s="10"/>
      <c r="X31" s="10"/>
    </row>
    <row r="32" spans="5:24" x14ac:dyDescent="0.25">
      <c r="I32">
        <f>SUM(I29:I31)</f>
        <v>2819450</v>
      </c>
      <c r="N32">
        <v>10.77</v>
      </c>
      <c r="O32">
        <v>15.45</v>
      </c>
      <c r="P32" s="10">
        <f>O32*N32</f>
        <v>166.39649999999997</v>
      </c>
      <c r="Q32" s="10"/>
      <c r="R32" s="10"/>
      <c r="S32" s="6"/>
      <c r="T32" s="10"/>
      <c r="U32" s="10"/>
      <c r="V32" s="10"/>
      <c r="W32" s="10"/>
      <c r="X32" s="10"/>
    </row>
    <row r="33" spans="8:24" x14ac:dyDescent="0.25">
      <c r="H33" t="s">
        <v>23</v>
      </c>
      <c r="I33">
        <v>1516600</v>
      </c>
      <c r="N33">
        <v>6.32</v>
      </c>
      <c r="O33">
        <v>7.25</v>
      </c>
      <c r="P33" s="10">
        <f t="shared" ref="P33:P34" si="21">O33*N33</f>
        <v>45.82</v>
      </c>
      <c r="Q33" s="10"/>
      <c r="R33" s="10"/>
      <c r="S33" s="6"/>
      <c r="T33" s="10"/>
      <c r="U33" s="10"/>
      <c r="V33" s="10"/>
      <c r="W33" s="10"/>
      <c r="X33" s="10"/>
    </row>
    <row r="34" spans="8:24" x14ac:dyDescent="0.25">
      <c r="N34">
        <v>3.84</v>
      </c>
      <c r="O34">
        <v>3.78</v>
      </c>
      <c r="P34" s="10">
        <f t="shared" si="21"/>
        <v>14.515199999999998</v>
      </c>
      <c r="Q34" s="10"/>
      <c r="R34" s="10"/>
    </row>
    <row r="35" spans="8:24" x14ac:dyDescent="0.25">
      <c r="H35" t="s">
        <v>20</v>
      </c>
      <c r="P35">
        <f>SUM(P32:P34)</f>
        <v>226.73169999999996</v>
      </c>
      <c r="Q35" s="10"/>
      <c r="R35" s="10"/>
      <c r="T35" s="6"/>
    </row>
    <row r="36" spans="8:24" x14ac:dyDescent="0.25">
      <c r="P36" s="10">
        <v>20400</v>
      </c>
      <c r="Q36" s="10"/>
      <c r="R36" s="10"/>
      <c r="S36" s="6"/>
    </row>
    <row r="37" spans="8:24" x14ac:dyDescent="0.25">
      <c r="P37">
        <f>P36*P35</f>
        <v>4625326.6799999988</v>
      </c>
    </row>
  </sheetData>
  <pageMargins left="0.70866141732283472" right="0.70866141732283472" top="0.74803149606299213" bottom="0.74803149606299213" header="0.31496062992125984" footer="0.31496062992125984"/>
  <pageSetup paperSize="9" scale="80"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
  <sheetViews>
    <sheetView topLeftCell="A4" zoomScaleNormal="100" workbookViewId="0">
      <selection activeCell="P27" sqref="P27"/>
    </sheetView>
  </sheetViews>
  <sheetFormatPr defaultRowHeight="15" x14ac:dyDescent="0.25"/>
  <sheetData/>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
  <sheetViews>
    <sheetView workbookViewId="0">
      <selection activeCell="A2" sqref="A2"/>
    </sheetView>
  </sheetViews>
  <sheetFormatPr defaultRowHeight="15" x14ac:dyDescent="0.25"/>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
  <sheetViews>
    <sheetView workbookViewId="0">
      <selection activeCell="M37" sqref="M37"/>
    </sheetView>
  </sheetViews>
  <sheetFormatPr defaultRowHeight="15" x14ac:dyDescent="0.25"/>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
  <sheetViews>
    <sheetView workbookViewId="0">
      <selection activeCell="A2" sqref="A2"/>
    </sheetView>
  </sheetViews>
  <sheetFormatPr defaultRowHeight="15" x14ac:dyDescent="0.2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E33:E44"/>
  <sheetViews>
    <sheetView zoomScaleNormal="100" workbookViewId="0">
      <selection activeCell="B2" sqref="B2"/>
    </sheetView>
  </sheetViews>
  <sheetFormatPr defaultRowHeight="15" x14ac:dyDescent="0.25"/>
  <sheetData>
    <row r="33" spans="5:5" ht="9" customHeight="1" x14ac:dyDescent="0.25"/>
    <row r="34" spans="5:5" hidden="1" x14ac:dyDescent="0.25"/>
    <row r="44" spans="5:5" x14ac:dyDescent="0.25">
      <c r="E44" s="6"/>
    </row>
  </sheetData>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
  <sheetViews>
    <sheetView topLeftCell="A9" workbookViewId="0">
      <selection activeCell="B7" sqref="B7"/>
    </sheetView>
  </sheetViews>
  <sheetFormatPr defaultRowHeight="15" x14ac:dyDescent="0.25"/>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2"/>
  <sheetViews>
    <sheetView topLeftCell="A4" zoomScaleNormal="100" workbookViewId="0">
      <selection activeCell="A2" sqref="A2"/>
    </sheetView>
  </sheetViews>
  <sheetFormatPr defaultRowHeight="15" x14ac:dyDescent="0.25"/>
  <sheetData>
    <row r="2" spans="1:1" x14ac:dyDescent="0.25">
      <c r="A2" s="6"/>
    </row>
  </sheetData>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8:A19"/>
  <sheetViews>
    <sheetView topLeftCell="A4" zoomScaleNormal="100" workbookViewId="0">
      <selection activeCell="E43" sqref="E43"/>
    </sheetView>
  </sheetViews>
  <sheetFormatPr defaultRowHeight="15" x14ac:dyDescent="0.25"/>
  <sheetData>
    <row r="18" ht="3.75" customHeight="1" x14ac:dyDescent="0.25"/>
    <row r="19" hidden="1" x14ac:dyDescent="0.25"/>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
  <sheetViews>
    <sheetView topLeftCell="A10" zoomScaleNormal="100" workbookViewId="0">
      <selection activeCell="A8" sqref="A8"/>
    </sheetView>
  </sheetViews>
  <sheetFormatPr defaultRowHeight="15" x14ac:dyDescent="0.25"/>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
  <sheetViews>
    <sheetView tabSelected="1" topLeftCell="F1" zoomScaleNormal="100" workbookViewId="0">
      <selection activeCell="G1" sqref="G1"/>
    </sheetView>
  </sheetViews>
  <sheetFormatPr defaultRowHeight="15" x14ac:dyDescent="0.25"/>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
  <sheetViews>
    <sheetView workbookViewId="0">
      <selection activeCell="B2" sqref="B2"/>
    </sheetView>
  </sheetViews>
  <sheetFormatPr defaultRowHeight="15" x14ac:dyDescent="0.25"/>
  <sheetData>
    <row r="1" spans="1:1" x14ac:dyDescent="0.25">
      <c r="A1" s="6"/>
    </row>
  </sheetData>
  <pageMargins left="0.7" right="0.7" top="0.75" bottom="0.75" header="0.3" footer="0.3"/>
  <pageSetup paperSize="9" orientation="portrait" horizontalDpi="0" verticalDpi="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
  <sheetViews>
    <sheetView zoomScaleNormal="100" workbookViewId="0">
      <selection activeCell="B2" sqref="B2"/>
    </sheetView>
  </sheetViews>
  <sheetFormatPr defaultRowHeight="15" x14ac:dyDescent="0.25"/>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13</vt:i4>
      </vt:variant>
    </vt:vector>
  </HeadingPairs>
  <TitlesOfParts>
    <vt:vector size="13" baseType="lpstr">
      <vt:lpstr>20-20</vt:lpstr>
      <vt:lpstr>Sheet1</vt:lpstr>
      <vt:lpstr>Sheet2</vt:lpstr>
      <vt:lpstr>Sheet3</vt:lpstr>
      <vt:lpstr>Sheet4</vt:lpstr>
      <vt:lpstr>Sheet5</vt:lpstr>
      <vt:lpstr>Sheet6</vt:lpstr>
      <vt:lpstr>Sheet7</vt:lpstr>
      <vt:lpstr>Sheet8</vt:lpstr>
      <vt:lpstr>Sheet9</vt:lpstr>
      <vt:lpstr>Sheet10</vt:lpstr>
      <vt:lpstr>Sheet11</vt:lpstr>
      <vt:lpstr>Sheet12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Akhilesh</dc:creator>
  <cp:lastModifiedBy>manoj chalikwar</cp:lastModifiedBy>
  <cp:lastPrinted>2019-11-05T06:14:02Z</cp:lastPrinted>
  <dcterms:created xsi:type="dcterms:W3CDTF">2018-02-17T10:36:41Z</dcterms:created>
  <dcterms:modified xsi:type="dcterms:W3CDTF">2024-10-24T05:03:05Z</dcterms:modified>
</cp:coreProperties>
</file>