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Goregaon West\Uma K Sanganeria\"/>
    </mc:Choice>
  </mc:AlternateContent>
  <xr:revisionPtr revIDLastSave="0" documentId="13_ncr:1_{6A679BBC-8446-4373-963A-B7165CD1C2A3}" xr6:coauthVersionLast="36" xr6:coauthVersionMax="36" xr10:uidLastSave="{00000000-0000-0000-0000-000000000000}"/>
  <bookViews>
    <workbookView xWindow="0" yWindow="0" windowWidth="21570" windowHeight="7890" activeTab="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28" i="4" l="1"/>
  <c r="S29" i="4"/>
  <c r="S30" i="4"/>
  <c r="S31" i="4"/>
  <c r="S32" i="4"/>
  <c r="S33" i="4"/>
  <c r="S34" i="4"/>
  <c r="S35" i="4"/>
  <c r="S36" i="4"/>
  <c r="S37" i="4"/>
  <c r="S27" i="4"/>
  <c r="S38" i="4" l="1"/>
  <c r="W8" i="4"/>
  <c r="V8" i="4"/>
  <c r="U9" i="4"/>
  <c r="U10" i="4"/>
  <c r="U11" i="4"/>
  <c r="U8" i="4"/>
  <c r="Q11" i="4"/>
  <c r="P10" i="4"/>
  <c r="P9" i="4"/>
  <c r="H21" i="4"/>
  <c r="J18" i="4"/>
  <c r="I18" i="4"/>
  <c r="I19" i="4"/>
  <c r="H28" i="4"/>
  <c r="H23" i="4" l="1"/>
  <c r="I23" i="4" s="1"/>
  <c r="P12" i="4"/>
  <c r="P11" i="4"/>
  <c r="Q10" i="4"/>
  <c r="Q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<sst xmlns="http://schemas.openxmlformats.org/spreadsheetml/2006/main" count="36" uniqueCount="33">
  <si>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</si>
  <si>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</si>
  <si>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</si>
  <si>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</si>
  <si>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</si>
  <si>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</si>
  <si>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</si>
  <si>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</si>
  <si>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</si>
  <si>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</si>
  <si>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</si>
  <si>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</si>
  <si>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</si>
  <si>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- 2016</t>
  </si>
  <si>
    <t>av</t>
  </si>
  <si>
    <t>sd</t>
  </si>
  <si>
    <t>rd</t>
  </si>
  <si>
    <t>mv</t>
  </si>
  <si>
    <t>bua</t>
  </si>
  <si>
    <t>1 mechanical car park</t>
  </si>
  <si>
    <t>full oc = 2020</t>
  </si>
  <si>
    <t>Flat No. 1203, 12th Floor, Wing B, Romel Diva CHSL, Off Link Road , Somvari Bazar, Village - Malad, Malad West</t>
  </si>
  <si>
    <t>ca</t>
  </si>
  <si>
    <t>rate on ca</t>
  </si>
  <si>
    <t>fmv</t>
  </si>
  <si>
    <t>28.03.24</t>
  </si>
  <si>
    <t>22.02.24</t>
  </si>
  <si>
    <t>21.12.23</t>
  </si>
  <si>
    <t>03.08.23</t>
  </si>
  <si>
    <t>car</t>
  </si>
  <si>
    <t>mca</t>
  </si>
  <si>
    <t>24.02.23</t>
  </si>
  <si>
    <t>21.12.22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</si>
</sst>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10D55-D7BC-439C-A77C-B90554F5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B1988-6DF8-40A1-8ED4-37BFCF4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15</xdr:col>
      <xdr:colOff>238125</xdr:colOff>
      <xdr:row>52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14A8B0-51A2-4AAB-9C67-F705395A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762000"/>
          <a:ext cx="7553325" cy="9267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3A84F7-A2C2-4F39-A43B-362EFF80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E450B-ACD3-44C1-AEA4-B04220B2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64FFBB-0461-4A7D-BE65-A8AE71A8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61DFE-03F7-41BE-A946-0C4D940D7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582297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98ECC-55B5-4121-9BA6-E41C8EDF8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16697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591824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CA8FE-C94E-4C3F-A49D-8A3F117D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26224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AB5F3-C858-40DE-A408-8C31305E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43F9F-516B-48ED-8126-8EF9A66F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AD505-54E7-4DF8-9D1F-59D7302E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opLeftCell="F1" zoomScaleNormal="100" workbookViewId="0">
      <selection activeCell="J8" sqref="J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9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708</v>
      </c>
      <c r="C2" s="4">
        <f>B2*1.2</f>
        <v>849.6</v>
      </c>
      <c r="D2" s="4">
        <f t="shared" ref="D2:D13" si="2">C2*1.2</f>
        <v>1019.52</v>
      </c>
      <c r="E2" s="5">
        <f t="shared" ref="E2:E13" si="3">R2</f>
        <v>22500000</v>
      </c>
      <c r="F2" s="15">
        <f t="shared" ref="F2:F13" si="4">ROUND((E2/B2),0)</f>
        <v>31780</v>
      </c>
      <c r="G2" s="10">
        <f t="shared" ref="G2:G13" si="5">ROUND((E2/C2),0)</f>
        <v>26483</v>
      </c>
      <c r="H2" s="10">
        <f t="shared" ref="H2:H13" si="6">ROUND((E2/D2),0)</f>
        <v>22069</v>
      </c>
      <c r="I2" s="10" t="e">
        <f>#REF!</f>
        <v>#REF!</v>
      </c>
      <c r="J2" s="10">
        <f t="shared" ref="J2:J13" si="7">S2</f>
        <v>0</v>
      </c>
      <c r="O2">
        <v>0</v>
      </c>
      <c r="P2">
        <f t="shared" ref="P2:P12" si="8">O2/1.2</f>
        <v>0</v>
      </c>
      <c r="Q2">
        <v>708</v>
      </c>
      <c r="R2" s="2">
        <v>22500000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985</v>
      </c>
      <c r="C3" s="4">
        <f t="shared" ref="C3:C15" si="9">B3*1.2</f>
        <v>1182</v>
      </c>
      <c r="D3" s="4">
        <f t="shared" si="2"/>
        <v>1418.3999999999999</v>
      </c>
      <c r="E3" s="5">
        <f t="shared" si="3"/>
        <v>29000000</v>
      </c>
      <c r="F3" s="15">
        <f t="shared" si="4"/>
        <v>29442</v>
      </c>
      <c r="G3" s="10">
        <f t="shared" si="5"/>
        <v>24535</v>
      </c>
      <c r="H3" s="10">
        <f t="shared" si="6"/>
        <v>20446</v>
      </c>
      <c r="I3" s="10" t="e">
        <f>#REF!</f>
        <v>#REF!</v>
      </c>
      <c r="J3" s="10">
        <f t="shared" si="7"/>
        <v>0</v>
      </c>
      <c r="O3">
        <v>0</v>
      </c>
      <c r="P3">
        <f t="shared" si="8"/>
        <v>0</v>
      </c>
      <c r="Q3">
        <v>985</v>
      </c>
      <c r="R3" s="2">
        <v>29000000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710</v>
      </c>
      <c r="C4" s="4">
        <f t="shared" si="9"/>
        <v>852</v>
      </c>
      <c r="D4" s="4">
        <f t="shared" si="2"/>
        <v>1022.4</v>
      </c>
      <c r="E4" s="5">
        <f t="shared" si="3"/>
        <v>20000000</v>
      </c>
      <c r="F4" s="10">
        <f t="shared" si="4"/>
        <v>28169</v>
      </c>
      <c r="G4" s="10">
        <f t="shared" si="5"/>
        <v>23474</v>
      </c>
      <c r="H4" s="10">
        <f t="shared" si="6"/>
        <v>19562</v>
      </c>
      <c r="I4" s="10" t="e">
        <f>#REF!</f>
        <v>#REF!</v>
      </c>
      <c r="J4" s="10">
        <f t="shared" si="7"/>
        <v>0</v>
      </c>
      <c r="O4">
        <v>0</v>
      </c>
      <c r="P4">
        <f t="shared" si="8"/>
        <v>0</v>
      </c>
      <c r="Q4">
        <v>710</v>
      </c>
      <c r="R4" s="2">
        <v>20000000</v>
      </c>
      <c r="S4" s="8"/>
      <c r="T4" s="8"/>
    </row>
    <row r="5" spans="1:23" x14ac:dyDescent="0.25">
      <c r="A5" s="4">
        <f t="shared" si="0"/>
        <v>0</v>
      </c>
      <c r="B5" s="4">
        <f t="shared" si="1"/>
        <v>960</v>
      </c>
      <c r="C5" s="4">
        <f t="shared" si="9"/>
        <v>1152</v>
      </c>
      <c r="D5" s="4">
        <f t="shared" si="2"/>
        <v>1382.3999999999999</v>
      </c>
      <c r="E5" s="5">
        <f t="shared" si="3"/>
        <v>28000000</v>
      </c>
      <c r="F5" s="10">
        <f t="shared" si="4"/>
        <v>29167</v>
      </c>
      <c r="G5" s="10">
        <f t="shared" si="5"/>
        <v>24306</v>
      </c>
      <c r="H5" s="10">
        <f t="shared" si="6"/>
        <v>20255</v>
      </c>
      <c r="I5" s="10" t="e">
        <f>#REF!</f>
        <v>#REF!</v>
      </c>
      <c r="J5" s="10">
        <f t="shared" si="7"/>
        <v>0</v>
      </c>
      <c r="O5">
        <v>0</v>
      </c>
      <c r="P5">
        <f t="shared" si="8"/>
        <v>0</v>
      </c>
      <c r="Q5">
        <v>960</v>
      </c>
      <c r="R5" s="2">
        <v>28000000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709</v>
      </c>
      <c r="C6" s="4">
        <f t="shared" si="9"/>
        <v>850.8</v>
      </c>
      <c r="D6" s="4">
        <f t="shared" si="2"/>
        <v>1020.9599999999999</v>
      </c>
      <c r="E6" s="5">
        <f t="shared" si="3"/>
        <v>24000000</v>
      </c>
      <c r="F6" s="10">
        <f t="shared" si="4"/>
        <v>33850</v>
      </c>
      <c r="G6" s="10">
        <f t="shared" si="5"/>
        <v>28209</v>
      </c>
      <c r="H6" s="10">
        <f t="shared" si="6"/>
        <v>23507</v>
      </c>
      <c r="I6" s="10" t="e">
        <f>#REF!</f>
        <v>#REF!</v>
      </c>
      <c r="J6" s="10">
        <f t="shared" si="7"/>
        <v>0</v>
      </c>
      <c r="O6">
        <v>0</v>
      </c>
      <c r="P6">
        <f t="shared" si="8"/>
        <v>0</v>
      </c>
      <c r="Q6">
        <v>709</v>
      </c>
      <c r="R6" s="2">
        <v>24000000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900</v>
      </c>
      <c r="C7" s="4">
        <f t="shared" si="9"/>
        <v>1080</v>
      </c>
      <c r="D7" s="4">
        <f t="shared" si="2"/>
        <v>1296</v>
      </c>
      <c r="E7" s="5">
        <f t="shared" si="3"/>
        <v>30000000</v>
      </c>
      <c r="F7" s="10">
        <f t="shared" si="4"/>
        <v>33333</v>
      </c>
      <c r="G7" s="10">
        <f t="shared" si="5"/>
        <v>27778</v>
      </c>
      <c r="H7" s="10">
        <f t="shared" si="6"/>
        <v>23148</v>
      </c>
      <c r="I7" s="10" t="e">
        <f>#REF!</f>
        <v>#REF!</v>
      </c>
      <c r="J7" s="10">
        <f t="shared" si="7"/>
        <v>0</v>
      </c>
      <c r="O7">
        <v>0</v>
      </c>
      <c r="P7">
        <f t="shared" si="8"/>
        <v>0</v>
      </c>
      <c r="Q7">
        <v>900</v>
      </c>
      <c r="R7" s="2">
        <v>30000000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961</v>
      </c>
      <c r="C8" s="4">
        <f t="shared" si="9"/>
        <v>1153.2</v>
      </c>
      <c r="D8" s="4">
        <f t="shared" si="2"/>
        <v>1383.84</v>
      </c>
      <c r="E8" s="5">
        <f t="shared" si="3"/>
        <v>23084906</v>
      </c>
      <c r="F8" s="15">
        <f t="shared" si="4"/>
        <v>24022</v>
      </c>
      <c r="G8" s="10">
        <f t="shared" si="5"/>
        <v>20018</v>
      </c>
      <c r="H8" s="10">
        <f t="shared" si="6"/>
        <v>16682</v>
      </c>
      <c r="I8" s="10" t="e">
        <f>#REF!</f>
        <v>#REF!</v>
      </c>
      <c r="J8" s="10" t="str">
        <f t="shared" si="7"/>
        <v>28.03.24</v>
      </c>
      <c r="O8">
        <v>0</v>
      </c>
      <c r="P8">
        <f t="shared" si="8"/>
        <v>0</v>
      </c>
      <c r="Q8">
        <v>961</v>
      </c>
      <c r="R8" s="2">
        <v>23084906</v>
      </c>
      <c r="S8" s="8" t="s">
        <v>25</v>
      </c>
      <c r="T8" s="8"/>
      <c r="U8">
        <f>F8*1.2</f>
        <v>28826.399999999998</v>
      </c>
      <c r="V8" s="2">
        <f>R8+1385914+30000</f>
        <v>24500820</v>
      </c>
      <c r="W8">
        <f>V8/Q8</f>
        <v>25495.130072840791</v>
      </c>
    </row>
    <row r="9" spans="1:23" x14ac:dyDescent="0.25">
      <c r="A9" s="4">
        <f t="shared" si="0"/>
        <v>0</v>
      </c>
      <c r="B9" s="4">
        <f t="shared" si="1"/>
        <v>678.67020000000002</v>
      </c>
      <c r="C9" s="4">
        <f t="shared" si="9"/>
        <v>814.40423999999996</v>
      </c>
      <c r="D9" s="4">
        <f t="shared" si="2"/>
        <v>977.28508799999986</v>
      </c>
      <c r="E9" s="5">
        <f t="shared" si="3"/>
        <v>14800000</v>
      </c>
      <c r="F9" s="10">
        <f t="shared" si="4"/>
        <v>21807</v>
      </c>
      <c r="G9" s="10">
        <f t="shared" si="5"/>
        <v>18173</v>
      </c>
      <c r="H9" s="10">
        <f t="shared" si="6"/>
        <v>15144</v>
      </c>
      <c r="I9" s="10" t="e">
        <f>#REF!</f>
        <v>#REF!</v>
      </c>
      <c r="J9" s="10" t="str">
        <f t="shared" si="7"/>
        <v>22.02.24</v>
      </c>
      <c r="O9">
        <v>0</v>
      </c>
      <c r="P9">
        <f>75.66*10.764</f>
        <v>814.40423999999996</v>
      </c>
      <c r="Q9">
        <f t="shared" ref="Q9:Q10" si="10">P9/1.2</f>
        <v>678.67020000000002</v>
      </c>
      <c r="R9" s="2">
        <v>14800000</v>
      </c>
      <c r="S9" s="8" t="s">
        <v>26</v>
      </c>
      <c r="T9" s="8"/>
      <c r="U9">
        <f t="shared" ref="U9:U11" si="11">F9*1.2</f>
        <v>26168.399999999998</v>
      </c>
    </row>
    <row r="10" spans="1:23" x14ac:dyDescent="0.25">
      <c r="A10" s="4">
        <f t="shared" si="0"/>
        <v>0</v>
      </c>
      <c r="B10" s="4">
        <f t="shared" si="1"/>
        <v>741.72929999999997</v>
      </c>
      <c r="C10" s="4">
        <f t="shared" si="9"/>
        <v>890.07515999999998</v>
      </c>
      <c r="D10" s="4">
        <f t="shared" si="2"/>
        <v>1068.0901919999999</v>
      </c>
      <c r="E10" s="5">
        <f t="shared" si="3"/>
        <v>17000000</v>
      </c>
      <c r="F10" s="15">
        <f t="shared" si="4"/>
        <v>22919</v>
      </c>
      <c r="G10" s="10">
        <f t="shared" si="5"/>
        <v>19100</v>
      </c>
      <c r="H10" s="10">
        <f t="shared" si="6"/>
        <v>15916</v>
      </c>
      <c r="I10" s="10" t="e">
        <f>#REF!</f>
        <v>#REF!</v>
      </c>
      <c r="J10" s="10" t="str">
        <f t="shared" si="7"/>
        <v>21.12.23</v>
      </c>
      <c r="O10">
        <v>0</v>
      </c>
      <c r="P10">
        <f>82.69*10.764</f>
        <v>890.07515999999987</v>
      </c>
      <c r="Q10">
        <f t="shared" si="10"/>
        <v>741.72929999999997</v>
      </c>
      <c r="R10" s="2">
        <v>17000000</v>
      </c>
      <c r="S10" s="8" t="s">
        <v>27</v>
      </c>
      <c r="T10" s="8"/>
      <c r="U10">
        <f t="shared" si="11"/>
        <v>27502.799999999999</v>
      </c>
    </row>
    <row r="11" spans="1:23" x14ac:dyDescent="0.25">
      <c r="A11" s="4">
        <f t="shared" si="0"/>
        <v>0</v>
      </c>
      <c r="B11" s="4">
        <f t="shared" si="1"/>
        <v>889.96752000000004</v>
      </c>
      <c r="C11" s="4">
        <f t="shared" si="9"/>
        <v>1067.961024</v>
      </c>
      <c r="D11" s="4">
        <f t="shared" si="2"/>
        <v>1281.5532287999999</v>
      </c>
      <c r="E11" s="5">
        <f t="shared" si="3"/>
        <v>18500000</v>
      </c>
      <c r="F11" s="10">
        <f t="shared" si="4"/>
        <v>20787</v>
      </c>
      <c r="G11" s="10">
        <f t="shared" si="5"/>
        <v>17323</v>
      </c>
      <c r="H11" s="10">
        <f t="shared" si="6"/>
        <v>14436</v>
      </c>
      <c r="I11" s="10" t="e">
        <f>#REF!</f>
        <v>#REF!</v>
      </c>
      <c r="J11" s="10" t="str">
        <f t="shared" si="7"/>
        <v>03.08.23</v>
      </c>
      <c r="O11">
        <v>0</v>
      </c>
      <c r="P11">
        <f t="shared" si="8"/>
        <v>0</v>
      </c>
      <c r="Q11">
        <f>82.68*10.764</f>
        <v>889.96752000000004</v>
      </c>
      <c r="R11" s="2">
        <v>18500000</v>
      </c>
      <c r="S11" s="8" t="s">
        <v>28</v>
      </c>
      <c r="T11" s="8"/>
      <c r="U11">
        <f t="shared" si="11"/>
        <v>24944.399999999998</v>
      </c>
    </row>
    <row r="12" spans="1:23" x14ac:dyDescent="0.25">
      <c r="A12" s="4">
        <f t="shared" si="0"/>
        <v>0</v>
      </c>
      <c r="B12" s="4">
        <f t="shared" si="1"/>
        <v>394</v>
      </c>
      <c r="C12" s="4">
        <f t="shared" si="9"/>
        <v>472.79999999999995</v>
      </c>
      <c r="D12" s="4">
        <f t="shared" si="2"/>
        <v>567.3599999999999</v>
      </c>
      <c r="E12" s="5">
        <f t="shared" si="3"/>
        <v>11100000</v>
      </c>
      <c r="F12" s="10">
        <f t="shared" si="4"/>
        <v>28173</v>
      </c>
      <c r="G12" s="10">
        <f t="shared" si="5"/>
        <v>23477</v>
      </c>
      <c r="H12" s="10">
        <f t="shared" si="6"/>
        <v>19564</v>
      </c>
      <c r="I12" s="10" t="e">
        <f>#REF!</f>
        <v>#REF!</v>
      </c>
      <c r="J12" s="10" t="str">
        <f t="shared" si="7"/>
        <v>21.12.22</v>
      </c>
      <c r="O12">
        <v>0</v>
      </c>
      <c r="P12">
        <f t="shared" si="8"/>
        <v>0</v>
      </c>
      <c r="Q12">
        <v>394</v>
      </c>
      <c r="R12" s="2">
        <v>11100000</v>
      </c>
      <c r="S12" s="8" t="s">
        <v>32</v>
      </c>
      <c r="T12" s="8"/>
    </row>
    <row r="13" spans="1:23" x14ac:dyDescent="0.25">
      <c r="A13" s="4">
        <f t="shared" si="0"/>
        <v>0</v>
      </c>
      <c r="B13" s="4">
        <f t="shared" si="1"/>
        <v>394</v>
      </c>
      <c r="C13" s="4">
        <f t="shared" si="9"/>
        <v>472.79999999999995</v>
      </c>
      <c r="D13" s="4">
        <f t="shared" si="2"/>
        <v>567.3599999999999</v>
      </c>
      <c r="E13" s="5">
        <f t="shared" si="3"/>
        <v>11500000</v>
      </c>
      <c r="F13" s="10">
        <f t="shared" si="4"/>
        <v>29188</v>
      </c>
      <c r="G13" s="10">
        <f t="shared" si="5"/>
        <v>24323</v>
      </c>
      <c r="H13" s="10">
        <f t="shared" si="6"/>
        <v>20269</v>
      </c>
      <c r="I13" s="10" t="e">
        <f>#REF!</f>
        <v>#REF!</v>
      </c>
      <c r="J13" s="10" t="str">
        <f t="shared" si="7"/>
        <v>24.02.23</v>
      </c>
      <c r="O13">
        <v>0</v>
      </c>
      <c r="P13">
        <f t="shared" ref="P13" si="12">O13/1.2</f>
        <v>0</v>
      </c>
      <c r="Q13">
        <v>394</v>
      </c>
      <c r="R13" s="2">
        <v>11500000</v>
      </c>
      <c r="S13" s="8" t="s">
        <v>31</v>
      </c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F16" s="8"/>
      <c r="G16" s="8"/>
      <c r="H16" s="8"/>
      <c r="I16" s="8"/>
      <c r="J16" s="8"/>
    </row>
    <row r="17" spans="6:24" x14ac:dyDescent="0.25">
      <c r="F17" s="8"/>
      <c r="G17" s="8" t="s">
        <v>21</v>
      </c>
      <c r="H17" s="8"/>
      <c r="I17" s="8"/>
      <c r="J17" s="8"/>
    </row>
    <row r="18" spans="6:24" x14ac:dyDescent="0.25">
      <c r="G18" t="s">
        <v>22</v>
      </c>
      <c r="H18">
        <v>900</v>
      </c>
      <c r="I18">
        <f>83.61*10.764</f>
        <v>899.97803999999996</v>
      </c>
      <c r="J18">
        <f>I19/I18</f>
        <v>1.2004544910895825</v>
      </c>
    </row>
    <row r="19" spans="6:24" x14ac:dyDescent="0.25">
      <c r="G19" t="s">
        <v>18</v>
      </c>
      <c r="H19">
        <v>1080</v>
      </c>
      <c r="I19">
        <f>100.37*10.764</f>
        <v>1080.3826799999999</v>
      </c>
      <c r="J19" t="s">
        <v>19</v>
      </c>
    </row>
    <row r="20" spans="6:24" x14ac:dyDescent="0.25">
      <c r="G20" t="s">
        <v>23</v>
      </c>
      <c r="H20">
        <v>27500</v>
      </c>
    </row>
    <row r="21" spans="6:24" x14ac:dyDescent="0.25">
      <c r="G21" t="s">
        <v>24</v>
      </c>
      <c r="H21">
        <f>H20*H18</f>
        <v>24750000</v>
      </c>
    </row>
    <row r="22" spans="6:24" x14ac:dyDescent="0.25">
      <c r="G22" s="6" t="s">
        <v>29</v>
      </c>
      <c r="H22" s="6">
        <v>500000</v>
      </c>
    </row>
    <row r="23" spans="6:24" x14ac:dyDescent="0.25">
      <c r="H23">
        <f>H22+H21</f>
        <v>25250000</v>
      </c>
      <c r="I23">
        <f>H23/H18</f>
        <v>28055.555555555555</v>
      </c>
    </row>
    <row r="24" spans="6:24" x14ac:dyDescent="0.25">
      <c r="G24" t="s">
        <v>13</v>
      </c>
      <c r="J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14</v>
      </c>
      <c r="H25">
        <v>20159300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15</v>
      </c>
      <c r="H26">
        <v>1026000</v>
      </c>
      <c r="P26" s="11"/>
      <c r="Q26" s="11" t="s">
        <v>30</v>
      </c>
      <c r="R26" s="11"/>
      <c r="T26" s="11"/>
      <c r="U26" s="11"/>
      <c r="V26" s="11"/>
      <c r="W26" s="11"/>
      <c r="X26" s="11"/>
    </row>
    <row r="27" spans="6:24" x14ac:dyDescent="0.25">
      <c r="G27" t="s">
        <v>16</v>
      </c>
      <c r="H27">
        <v>30000</v>
      </c>
      <c r="P27" s="11"/>
      <c r="Q27" s="11">
        <v>19.170000000000002</v>
      </c>
      <c r="R27" s="11">
        <v>10.11</v>
      </c>
      <c r="S27">
        <f>R27*Q27</f>
        <v>193.80870000000002</v>
      </c>
      <c r="T27" s="11"/>
      <c r="U27" s="11"/>
      <c r="V27" s="11"/>
      <c r="W27" s="11"/>
      <c r="X27" s="11"/>
    </row>
    <row r="28" spans="6:24" x14ac:dyDescent="0.25">
      <c r="H28">
        <f>SUM(H25:H27)</f>
        <v>21215300</v>
      </c>
      <c r="P28" s="11"/>
      <c r="Q28" s="11">
        <v>2.61</v>
      </c>
      <c r="R28" s="12">
        <v>11.2</v>
      </c>
      <c r="S28">
        <f t="shared" ref="S28:S37" si="21">R28*Q28</f>
        <v>29.231999999999996</v>
      </c>
      <c r="T28" s="12"/>
      <c r="U28" s="12"/>
      <c r="V28" s="11"/>
      <c r="W28" s="11"/>
      <c r="X28" s="11"/>
    </row>
    <row r="29" spans="6:24" x14ac:dyDescent="0.25">
      <c r="G29" t="s">
        <v>17</v>
      </c>
      <c r="H29">
        <v>13065000</v>
      </c>
      <c r="P29" s="11"/>
      <c r="Q29" s="11">
        <v>9.82</v>
      </c>
      <c r="R29" s="11">
        <v>2.95</v>
      </c>
      <c r="S29">
        <f t="shared" si="21"/>
        <v>28.969000000000001</v>
      </c>
      <c r="T29" s="11"/>
      <c r="U29" s="11"/>
      <c r="V29" s="11"/>
      <c r="W29" s="11"/>
      <c r="X29" s="11"/>
    </row>
    <row r="30" spans="6:24" x14ac:dyDescent="0.25">
      <c r="P30" s="11"/>
      <c r="Q30" s="11">
        <v>8.24</v>
      </c>
      <c r="R30" s="11">
        <v>4.03</v>
      </c>
      <c r="S30">
        <f t="shared" si="21"/>
        <v>33.2072</v>
      </c>
      <c r="T30" s="11"/>
      <c r="U30" s="11"/>
      <c r="V30" s="11"/>
      <c r="W30" s="11"/>
      <c r="X30" s="11"/>
    </row>
    <row r="31" spans="6:24" x14ac:dyDescent="0.25">
      <c r="P31" s="11"/>
      <c r="Q31" s="11">
        <v>10.55</v>
      </c>
      <c r="R31" s="11">
        <v>7.35</v>
      </c>
      <c r="S31">
        <f t="shared" si="21"/>
        <v>77.542500000000004</v>
      </c>
      <c r="T31" s="11"/>
      <c r="U31" s="11"/>
      <c r="V31" s="11"/>
      <c r="W31" s="11"/>
      <c r="X31" s="11"/>
    </row>
    <row r="32" spans="6:24" x14ac:dyDescent="0.25">
      <c r="P32" s="11"/>
      <c r="Q32" s="11">
        <v>10.71</v>
      </c>
      <c r="R32" s="11">
        <v>3.66</v>
      </c>
      <c r="S32">
        <f t="shared" si="21"/>
        <v>39.198600000000006</v>
      </c>
      <c r="T32" s="11"/>
      <c r="U32" s="11"/>
      <c r="V32" s="11"/>
      <c r="W32" s="11"/>
      <c r="X32" s="11"/>
    </row>
    <row r="33" spans="16:24" x14ac:dyDescent="0.25">
      <c r="P33" s="11"/>
      <c r="Q33" s="11">
        <v>11.03</v>
      </c>
      <c r="R33" s="11">
        <v>10.42</v>
      </c>
      <c r="S33">
        <f t="shared" si="21"/>
        <v>114.93259999999999</v>
      </c>
      <c r="T33" s="11"/>
      <c r="U33" s="11"/>
      <c r="V33" s="11"/>
      <c r="W33" s="11"/>
      <c r="X33" s="11"/>
    </row>
    <row r="34" spans="16:24" x14ac:dyDescent="0.25">
      <c r="Q34" s="11">
        <v>11.34</v>
      </c>
      <c r="R34" s="11">
        <v>14.52</v>
      </c>
      <c r="S34">
        <f t="shared" si="21"/>
        <v>164.6568</v>
      </c>
    </row>
    <row r="35" spans="16:24" x14ac:dyDescent="0.25">
      <c r="Q35" s="11">
        <v>4.82</v>
      </c>
      <c r="R35" s="11">
        <v>8.24</v>
      </c>
      <c r="S35">
        <f t="shared" si="21"/>
        <v>39.716800000000006</v>
      </c>
      <c r="T35" s="6"/>
    </row>
    <row r="36" spans="16:24" x14ac:dyDescent="0.25">
      <c r="P36" s="11"/>
      <c r="Q36" s="11">
        <v>11.16</v>
      </c>
      <c r="R36" s="11">
        <v>10.72</v>
      </c>
      <c r="S36">
        <f t="shared" si="21"/>
        <v>119.63520000000001</v>
      </c>
    </row>
    <row r="37" spans="16:24" x14ac:dyDescent="0.25">
      <c r="Q37" s="11">
        <v>5.44</v>
      </c>
      <c r="R37" s="11">
        <v>7.24</v>
      </c>
      <c r="S37">
        <f t="shared" si="21"/>
        <v>39.385600000000004</v>
      </c>
    </row>
    <row r="38" spans="16:24" x14ac:dyDescent="0.25">
      <c r="S38">
        <f>SUM(S27:S37)</f>
        <v>880.28500000000008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5" sqref="D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abSelected="1" zoomScaleNormal="100" workbookViewId="0">
      <selection activeCell="Z7" sqref="Z6:Z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2024-10-18T07:28:50Z</dcterms:modified>
</cp:coreProperties>
</file>