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928"/>
  <workbookPr showInkAnnotation="0" defaultThemeVersion="124226"/>
  <mc:AlternateContent xmlns:mc="http://schemas.openxmlformats.org/markup-compatibility/2006">
    <mc:Choice Requires="x15">
      <x15ac:absPath xmlns:x15ac="http://schemas.microsoft.com/office/spreadsheetml/2010/11/ac" url="D:\Project\Mumbai Main Branch\Supreme Boulevard Chembur -B\"/>
    </mc:Choice>
  </mc:AlternateContent>
  <xr:revisionPtr revIDLastSave="0" documentId="13_ncr:1_{1B0410A9-388F-4603-9032-2746E20AB031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B- Wing" sheetId="57" r:id="rId1"/>
    <sheet name="Total" sheetId="79" r:id="rId2"/>
    <sheet name="Rera" sheetId="67" r:id="rId3"/>
    <sheet name="Typical Floor" sheetId="70" r:id="rId4"/>
    <sheet name="IGR" sheetId="80" r:id="rId5"/>
    <sheet name="RR" sheetId="81" r:id="rId6"/>
    <sheet name="Rates" sheetId="82" r:id="rId7"/>
  </sheets>
  <definedNames>
    <definedName name="_xlnm._FilterDatabase" localSheetId="0" hidden="1">'B- Wing'!$D$1:$D$191</definedName>
  </definedNames>
  <calcPr calcId="191029"/>
</workbook>
</file>

<file path=xl/calcChain.xml><?xml version="1.0" encoding="utf-8"?>
<calcChain xmlns="http://schemas.openxmlformats.org/spreadsheetml/2006/main">
  <c r="K3" i="57" l="1"/>
  <c r="K4" i="57"/>
  <c r="K5" i="57"/>
  <c r="K6" i="57"/>
  <c r="K7" i="57"/>
  <c r="K8" i="57"/>
  <c r="K9" i="57"/>
  <c r="K10" i="57"/>
  <c r="K11" i="57"/>
  <c r="K12" i="57"/>
  <c r="K13" i="57"/>
  <c r="K14" i="57"/>
  <c r="K15" i="57"/>
  <c r="K16" i="57"/>
  <c r="K17" i="57"/>
  <c r="K18" i="57"/>
  <c r="K19" i="57"/>
  <c r="K20" i="57"/>
  <c r="K21" i="57"/>
  <c r="K22" i="57"/>
  <c r="K23" i="57"/>
  <c r="K24" i="57"/>
  <c r="K25" i="57"/>
  <c r="K26" i="57"/>
  <c r="K27" i="57"/>
  <c r="K28" i="57"/>
  <c r="K29" i="57"/>
  <c r="K30" i="57"/>
  <c r="K31" i="57"/>
  <c r="K32" i="57"/>
  <c r="K33" i="57"/>
  <c r="K34" i="57"/>
  <c r="K35" i="57"/>
  <c r="K36" i="57"/>
  <c r="K37" i="57"/>
  <c r="K38" i="57"/>
  <c r="K39" i="57"/>
  <c r="K40" i="57"/>
  <c r="K41" i="57"/>
  <c r="K42" i="57"/>
  <c r="K43" i="57"/>
  <c r="K44" i="57"/>
  <c r="K45" i="57"/>
  <c r="K46" i="57"/>
  <c r="K47" i="57"/>
  <c r="K48" i="57"/>
  <c r="K49" i="57"/>
  <c r="K50" i="57"/>
  <c r="K51" i="57"/>
  <c r="K52" i="57"/>
  <c r="K53" i="57"/>
  <c r="K54" i="57"/>
  <c r="K55" i="57"/>
  <c r="K56" i="57"/>
  <c r="K57" i="57"/>
  <c r="K58" i="57"/>
  <c r="K59" i="57"/>
  <c r="K60" i="57"/>
  <c r="K61" i="57"/>
  <c r="K62" i="57"/>
  <c r="K63" i="57"/>
  <c r="K64" i="57"/>
  <c r="K65" i="57"/>
  <c r="K66" i="57"/>
  <c r="K67" i="57"/>
  <c r="K68" i="57"/>
  <c r="K69" i="57"/>
  <c r="K70" i="57"/>
  <c r="K71" i="57"/>
  <c r="K72" i="57"/>
  <c r="K73" i="57"/>
  <c r="K74" i="57"/>
  <c r="K75" i="57"/>
  <c r="K76" i="57"/>
  <c r="K77" i="57"/>
  <c r="K78" i="57"/>
  <c r="K79" i="57"/>
  <c r="K80" i="57"/>
  <c r="K81" i="57"/>
  <c r="K82" i="57"/>
  <c r="K83" i="57"/>
  <c r="K84" i="57"/>
  <c r="K85" i="57"/>
  <c r="K86" i="57"/>
  <c r="K87" i="57"/>
  <c r="K88" i="57"/>
  <c r="K89" i="57"/>
  <c r="K90" i="57"/>
  <c r="K91" i="57"/>
  <c r="K92" i="57"/>
  <c r="K93" i="57"/>
  <c r="K94" i="57"/>
  <c r="K95" i="57"/>
  <c r="K96" i="57"/>
  <c r="K97" i="57"/>
  <c r="K98" i="57"/>
  <c r="K99" i="57"/>
  <c r="K100" i="57"/>
  <c r="K101" i="57"/>
  <c r="K102" i="57"/>
  <c r="K103" i="57"/>
  <c r="K104" i="57"/>
  <c r="K105" i="57"/>
  <c r="K106" i="57"/>
  <c r="K107" i="57"/>
  <c r="K108" i="57"/>
  <c r="K109" i="57"/>
  <c r="K110" i="57"/>
  <c r="K111" i="57"/>
  <c r="K112" i="57"/>
  <c r="K113" i="57"/>
  <c r="K114" i="57"/>
  <c r="K115" i="57"/>
  <c r="K116" i="57"/>
  <c r="K117" i="57"/>
  <c r="K118" i="57"/>
  <c r="K119" i="57"/>
  <c r="K120" i="57"/>
  <c r="K121" i="57"/>
  <c r="K122" i="57"/>
  <c r="K123" i="57"/>
  <c r="K124" i="57"/>
  <c r="K125" i="57"/>
  <c r="K126" i="57"/>
  <c r="K127" i="57"/>
  <c r="K128" i="57"/>
  <c r="K129" i="57"/>
  <c r="K130" i="57"/>
  <c r="K131" i="57"/>
  <c r="K132" i="57"/>
  <c r="K133" i="57"/>
  <c r="K134" i="57"/>
  <c r="K135" i="57"/>
  <c r="K136" i="57"/>
  <c r="K137" i="57"/>
  <c r="K138" i="57"/>
  <c r="K139" i="57"/>
  <c r="K140" i="57"/>
  <c r="K141" i="57"/>
  <c r="K142" i="57"/>
  <c r="K143" i="57"/>
  <c r="K144" i="57"/>
  <c r="K145" i="57"/>
  <c r="K146" i="57"/>
  <c r="K147" i="57"/>
  <c r="K148" i="57"/>
  <c r="K149" i="57"/>
  <c r="K150" i="57"/>
  <c r="K151" i="57"/>
  <c r="K152" i="57"/>
  <c r="K153" i="57"/>
  <c r="K154" i="57"/>
  <c r="K155" i="57"/>
  <c r="K156" i="57"/>
  <c r="K157" i="57"/>
  <c r="K158" i="57"/>
  <c r="K159" i="57"/>
  <c r="K160" i="57"/>
  <c r="K161" i="57"/>
  <c r="K162" i="57"/>
  <c r="K163" i="57"/>
  <c r="K164" i="57"/>
  <c r="K165" i="57"/>
  <c r="K166" i="57"/>
  <c r="K167" i="57"/>
  <c r="K168" i="57"/>
  <c r="K169" i="57"/>
  <c r="K170" i="57"/>
  <c r="K171" i="57"/>
  <c r="K172" i="57"/>
  <c r="K173" i="57"/>
  <c r="K174" i="57"/>
  <c r="K175" i="57"/>
  <c r="K176" i="57"/>
  <c r="K177" i="57"/>
  <c r="K178" i="57"/>
  <c r="K179" i="57"/>
  <c r="K180" i="57"/>
  <c r="K181" i="57"/>
  <c r="K182" i="57"/>
  <c r="K183" i="57"/>
  <c r="K184" i="57"/>
  <c r="K185" i="57"/>
  <c r="K186" i="57"/>
  <c r="K187" i="57"/>
  <c r="K188" i="57"/>
  <c r="K189" i="57"/>
  <c r="K2" i="57"/>
  <c r="J3" i="57"/>
  <c r="J4" i="57"/>
  <c r="J5" i="57"/>
  <c r="J6" i="57"/>
  <c r="J7" i="57"/>
  <c r="J8" i="57"/>
  <c r="J9" i="57"/>
  <c r="J10" i="57"/>
  <c r="J11" i="57"/>
  <c r="J12" i="57"/>
  <c r="J13" i="57"/>
  <c r="J14" i="57"/>
  <c r="J15" i="57"/>
  <c r="J16" i="57"/>
  <c r="J17" i="57"/>
  <c r="J18" i="57"/>
  <c r="J19" i="57"/>
  <c r="J20" i="57"/>
  <c r="J21" i="57"/>
  <c r="J22" i="57"/>
  <c r="J23" i="57"/>
  <c r="J24" i="57"/>
  <c r="J25" i="57"/>
  <c r="J26" i="57"/>
  <c r="J27" i="57"/>
  <c r="J28" i="57"/>
  <c r="J29" i="57"/>
  <c r="J30" i="57"/>
  <c r="J31" i="57"/>
  <c r="J32" i="57"/>
  <c r="J33" i="57"/>
  <c r="J34" i="57"/>
  <c r="J35" i="57"/>
  <c r="J36" i="57"/>
  <c r="J37" i="57"/>
  <c r="J38" i="57"/>
  <c r="J39" i="57"/>
  <c r="J40" i="57"/>
  <c r="J41" i="57"/>
  <c r="J42" i="57"/>
  <c r="J43" i="57"/>
  <c r="J44" i="57"/>
  <c r="J45" i="57"/>
  <c r="J46" i="57"/>
  <c r="J47" i="57"/>
  <c r="J48" i="57"/>
  <c r="J49" i="57"/>
  <c r="J50" i="57"/>
  <c r="J51" i="57"/>
  <c r="J52" i="57"/>
  <c r="J53" i="57"/>
  <c r="J54" i="57"/>
  <c r="J55" i="57"/>
  <c r="J56" i="57"/>
  <c r="J57" i="57"/>
  <c r="J58" i="57"/>
  <c r="J59" i="57"/>
  <c r="J60" i="57"/>
  <c r="J61" i="57"/>
  <c r="J62" i="57"/>
  <c r="J63" i="57"/>
  <c r="J64" i="57"/>
  <c r="J65" i="57"/>
  <c r="J66" i="57"/>
  <c r="J67" i="57"/>
  <c r="J68" i="57"/>
  <c r="J69" i="57"/>
  <c r="J70" i="57"/>
  <c r="J71" i="57"/>
  <c r="J72" i="57"/>
  <c r="J73" i="57"/>
  <c r="J74" i="57"/>
  <c r="J75" i="57"/>
  <c r="J76" i="57"/>
  <c r="J77" i="57"/>
  <c r="J78" i="57"/>
  <c r="J79" i="57"/>
  <c r="J80" i="57"/>
  <c r="J81" i="57"/>
  <c r="J82" i="57"/>
  <c r="J83" i="57"/>
  <c r="J84" i="57"/>
  <c r="J85" i="57"/>
  <c r="J86" i="57"/>
  <c r="J87" i="57"/>
  <c r="J88" i="57"/>
  <c r="J89" i="57"/>
  <c r="J90" i="57"/>
  <c r="J91" i="57"/>
  <c r="J92" i="57"/>
  <c r="J93" i="57"/>
  <c r="J94" i="57"/>
  <c r="J95" i="57"/>
  <c r="J96" i="57"/>
  <c r="J97" i="57"/>
  <c r="J98" i="57"/>
  <c r="J99" i="57"/>
  <c r="J100" i="57"/>
  <c r="J101" i="57"/>
  <c r="J102" i="57"/>
  <c r="J103" i="57"/>
  <c r="J104" i="57"/>
  <c r="J105" i="57"/>
  <c r="J106" i="57"/>
  <c r="J107" i="57"/>
  <c r="J108" i="57"/>
  <c r="J109" i="57"/>
  <c r="J110" i="57"/>
  <c r="J111" i="57"/>
  <c r="J112" i="57"/>
  <c r="J113" i="57"/>
  <c r="J114" i="57"/>
  <c r="J115" i="57"/>
  <c r="J116" i="57"/>
  <c r="J117" i="57"/>
  <c r="J118" i="57"/>
  <c r="J119" i="57"/>
  <c r="J120" i="57"/>
  <c r="J121" i="57"/>
  <c r="J122" i="57"/>
  <c r="J123" i="57"/>
  <c r="J124" i="57"/>
  <c r="J125" i="57"/>
  <c r="J126" i="57"/>
  <c r="J127" i="57"/>
  <c r="J128" i="57"/>
  <c r="J129" i="57"/>
  <c r="J130" i="57"/>
  <c r="J131" i="57"/>
  <c r="J132" i="57"/>
  <c r="J133" i="57"/>
  <c r="J134" i="57"/>
  <c r="J135" i="57"/>
  <c r="J136" i="57"/>
  <c r="J137" i="57"/>
  <c r="J138" i="57"/>
  <c r="J139" i="57"/>
  <c r="J140" i="57"/>
  <c r="J141" i="57"/>
  <c r="J142" i="57"/>
  <c r="J143" i="57"/>
  <c r="J144" i="57"/>
  <c r="J145" i="57"/>
  <c r="J146" i="57"/>
  <c r="J147" i="57"/>
  <c r="J148" i="57"/>
  <c r="J149" i="57"/>
  <c r="J150" i="57"/>
  <c r="J151" i="57"/>
  <c r="J152" i="57"/>
  <c r="J153" i="57"/>
  <c r="J154" i="57"/>
  <c r="J155" i="57"/>
  <c r="J156" i="57"/>
  <c r="J157" i="57"/>
  <c r="J158" i="57"/>
  <c r="J159" i="57"/>
  <c r="J160" i="57"/>
  <c r="J161" i="57"/>
  <c r="J162" i="57"/>
  <c r="J163" i="57"/>
  <c r="J164" i="57"/>
  <c r="J165" i="57"/>
  <c r="J166" i="57"/>
  <c r="J167" i="57"/>
  <c r="J168" i="57"/>
  <c r="J169" i="57"/>
  <c r="J170" i="57"/>
  <c r="J171" i="57"/>
  <c r="J172" i="57"/>
  <c r="J173" i="57"/>
  <c r="J174" i="57"/>
  <c r="J175" i="57"/>
  <c r="J176" i="57"/>
  <c r="J177" i="57"/>
  <c r="J178" i="57"/>
  <c r="J179" i="57"/>
  <c r="J180" i="57"/>
  <c r="J181" i="57"/>
  <c r="J182" i="57"/>
  <c r="J183" i="57"/>
  <c r="J184" i="57"/>
  <c r="J185" i="57"/>
  <c r="J186" i="57"/>
  <c r="J187" i="57"/>
  <c r="J188" i="57"/>
  <c r="J189" i="57"/>
  <c r="J2" i="57"/>
  <c r="O2" i="57"/>
  <c r="N192" i="57"/>
  <c r="E17" i="80"/>
  <c r="E18" i="80" s="1"/>
  <c r="D11" i="80"/>
  <c r="D9" i="80"/>
  <c r="C9" i="80"/>
  <c r="C8" i="80"/>
  <c r="D6" i="80"/>
  <c r="C6" i="80"/>
  <c r="F5" i="80"/>
  <c r="E5" i="80"/>
  <c r="D4" i="80"/>
  <c r="C4" i="80"/>
  <c r="I3" i="57" l="1"/>
  <c r="E190" i="57"/>
  <c r="F190" i="57"/>
  <c r="I4" i="57" l="1"/>
  <c r="L3" i="57"/>
  <c r="M31" i="70"/>
  <c r="G20" i="70"/>
  <c r="E20" i="70"/>
  <c r="H20" i="70" s="1"/>
  <c r="H19" i="70"/>
  <c r="G19" i="70"/>
  <c r="E19" i="70"/>
  <c r="G12" i="70"/>
  <c r="E12" i="70"/>
  <c r="H12" i="70" s="1"/>
  <c r="H11" i="70"/>
  <c r="G11" i="70"/>
  <c r="E11" i="70"/>
  <c r="G16" i="70"/>
  <c r="E16" i="70"/>
  <c r="H16" i="70" s="1"/>
  <c r="H15" i="70"/>
  <c r="G15" i="70"/>
  <c r="E15" i="70"/>
  <c r="G8" i="70"/>
  <c r="E8" i="70"/>
  <c r="H8" i="70" s="1"/>
  <c r="H7" i="70"/>
  <c r="G7" i="70"/>
  <c r="E7" i="70"/>
  <c r="G4" i="70"/>
  <c r="E4" i="70"/>
  <c r="H4" i="70" s="1"/>
  <c r="H3" i="70"/>
  <c r="G3" i="70"/>
  <c r="E3" i="70"/>
  <c r="G44" i="70"/>
  <c r="E44" i="70"/>
  <c r="H44" i="70" s="1"/>
  <c r="H43" i="70"/>
  <c r="G43" i="70"/>
  <c r="E43" i="70"/>
  <c r="G42" i="70"/>
  <c r="E42" i="70"/>
  <c r="G41" i="70"/>
  <c r="H41" i="70" s="1"/>
  <c r="E41" i="70"/>
  <c r="G40" i="70"/>
  <c r="H40" i="70" s="1"/>
  <c r="E40" i="70"/>
  <c r="G39" i="70"/>
  <c r="E39" i="70"/>
  <c r="H39" i="70" s="1"/>
  <c r="I5" i="57" l="1"/>
  <c r="L4" i="57"/>
  <c r="H42" i="70"/>
  <c r="R11" i="67"/>
  <c r="L5" i="57" l="1"/>
  <c r="I6" i="57"/>
  <c r="G47" i="57"/>
  <c r="H47" i="57" s="1"/>
  <c r="M47" i="57" s="1"/>
  <c r="G48" i="57"/>
  <c r="H48" i="57" s="1"/>
  <c r="M48" i="57" s="1"/>
  <c r="G49" i="57"/>
  <c r="H49" i="57" s="1"/>
  <c r="M49" i="57" s="1"/>
  <c r="G50" i="57"/>
  <c r="H50" i="57" s="1"/>
  <c r="M50" i="57" s="1"/>
  <c r="G51" i="57"/>
  <c r="H51" i="57" s="1"/>
  <c r="M51" i="57" s="1"/>
  <c r="G52" i="57"/>
  <c r="H52" i="57" s="1"/>
  <c r="M52" i="57" s="1"/>
  <c r="G53" i="57"/>
  <c r="H53" i="57" s="1"/>
  <c r="M53" i="57" s="1"/>
  <c r="G54" i="57"/>
  <c r="H54" i="57" s="1"/>
  <c r="M54" i="57" s="1"/>
  <c r="G55" i="57"/>
  <c r="H55" i="57" s="1"/>
  <c r="M55" i="57" s="1"/>
  <c r="G56" i="57"/>
  <c r="H56" i="57" s="1"/>
  <c r="M56" i="57" s="1"/>
  <c r="G57" i="57"/>
  <c r="H57" i="57" s="1"/>
  <c r="M57" i="57" s="1"/>
  <c r="G58" i="57"/>
  <c r="H58" i="57" s="1"/>
  <c r="M58" i="57" s="1"/>
  <c r="G59" i="57"/>
  <c r="H59" i="57" s="1"/>
  <c r="M59" i="57" s="1"/>
  <c r="G60" i="57"/>
  <c r="H60" i="57" s="1"/>
  <c r="M60" i="57" s="1"/>
  <c r="G61" i="57"/>
  <c r="H61" i="57" s="1"/>
  <c r="M61" i="57" s="1"/>
  <c r="G62" i="57"/>
  <c r="H62" i="57" s="1"/>
  <c r="M62" i="57" s="1"/>
  <c r="G63" i="57"/>
  <c r="H63" i="57" s="1"/>
  <c r="M63" i="57" s="1"/>
  <c r="G64" i="57"/>
  <c r="H64" i="57" s="1"/>
  <c r="M64" i="57" s="1"/>
  <c r="G65" i="57"/>
  <c r="H65" i="57" s="1"/>
  <c r="M65" i="57" s="1"/>
  <c r="G66" i="57"/>
  <c r="H66" i="57" s="1"/>
  <c r="M66" i="57" s="1"/>
  <c r="G67" i="57"/>
  <c r="H67" i="57" s="1"/>
  <c r="M67" i="57" s="1"/>
  <c r="G68" i="57"/>
  <c r="H68" i="57" s="1"/>
  <c r="M68" i="57" s="1"/>
  <c r="G69" i="57"/>
  <c r="H69" i="57" s="1"/>
  <c r="M69" i="57" s="1"/>
  <c r="G70" i="57"/>
  <c r="H70" i="57" s="1"/>
  <c r="M70" i="57" s="1"/>
  <c r="G71" i="57"/>
  <c r="H71" i="57" s="1"/>
  <c r="M71" i="57" s="1"/>
  <c r="G72" i="57"/>
  <c r="H72" i="57" s="1"/>
  <c r="M72" i="57" s="1"/>
  <c r="G73" i="57"/>
  <c r="H73" i="57" s="1"/>
  <c r="M73" i="57" s="1"/>
  <c r="G74" i="57"/>
  <c r="H74" i="57" s="1"/>
  <c r="M74" i="57" s="1"/>
  <c r="G75" i="57"/>
  <c r="H75" i="57" s="1"/>
  <c r="M75" i="57" s="1"/>
  <c r="G76" i="57"/>
  <c r="H76" i="57" s="1"/>
  <c r="M76" i="57" s="1"/>
  <c r="G77" i="57"/>
  <c r="H77" i="57" s="1"/>
  <c r="M77" i="57" s="1"/>
  <c r="G78" i="57"/>
  <c r="H78" i="57" s="1"/>
  <c r="M78" i="57" s="1"/>
  <c r="G79" i="57"/>
  <c r="H79" i="57" s="1"/>
  <c r="M79" i="57" s="1"/>
  <c r="G80" i="57"/>
  <c r="H80" i="57" s="1"/>
  <c r="M80" i="57" s="1"/>
  <c r="G81" i="57"/>
  <c r="H81" i="57" s="1"/>
  <c r="M81" i="57" s="1"/>
  <c r="G82" i="57"/>
  <c r="H82" i="57" s="1"/>
  <c r="M82" i="57" s="1"/>
  <c r="G83" i="57"/>
  <c r="H83" i="57" s="1"/>
  <c r="M83" i="57" s="1"/>
  <c r="G84" i="57"/>
  <c r="H84" i="57" s="1"/>
  <c r="M84" i="57" s="1"/>
  <c r="G85" i="57"/>
  <c r="H85" i="57" s="1"/>
  <c r="M85" i="57" s="1"/>
  <c r="G86" i="57"/>
  <c r="H86" i="57" s="1"/>
  <c r="M86" i="57" s="1"/>
  <c r="G87" i="57"/>
  <c r="H87" i="57" s="1"/>
  <c r="M87" i="57" s="1"/>
  <c r="G88" i="57"/>
  <c r="H88" i="57" s="1"/>
  <c r="M88" i="57" s="1"/>
  <c r="G89" i="57"/>
  <c r="H89" i="57" s="1"/>
  <c r="M89" i="57" s="1"/>
  <c r="G90" i="57"/>
  <c r="H90" i="57" s="1"/>
  <c r="M90" i="57" s="1"/>
  <c r="G91" i="57"/>
  <c r="H91" i="57" s="1"/>
  <c r="M91" i="57" s="1"/>
  <c r="G92" i="57"/>
  <c r="H92" i="57" s="1"/>
  <c r="M92" i="57" s="1"/>
  <c r="G93" i="57"/>
  <c r="H93" i="57" s="1"/>
  <c r="M93" i="57" s="1"/>
  <c r="G94" i="57"/>
  <c r="H94" i="57" s="1"/>
  <c r="M94" i="57" s="1"/>
  <c r="G95" i="57"/>
  <c r="H95" i="57" s="1"/>
  <c r="M95" i="57" s="1"/>
  <c r="G96" i="57"/>
  <c r="H96" i="57" s="1"/>
  <c r="M96" i="57" s="1"/>
  <c r="G97" i="57"/>
  <c r="H97" i="57" s="1"/>
  <c r="M97" i="57" s="1"/>
  <c r="G98" i="57"/>
  <c r="H98" i="57" s="1"/>
  <c r="M98" i="57" s="1"/>
  <c r="G99" i="57"/>
  <c r="H99" i="57" s="1"/>
  <c r="M99" i="57" s="1"/>
  <c r="G100" i="57"/>
  <c r="H100" i="57" s="1"/>
  <c r="M100" i="57" s="1"/>
  <c r="G101" i="57"/>
  <c r="H101" i="57" s="1"/>
  <c r="M101" i="57" s="1"/>
  <c r="G102" i="57"/>
  <c r="H102" i="57" s="1"/>
  <c r="M102" i="57" s="1"/>
  <c r="G103" i="57"/>
  <c r="H103" i="57" s="1"/>
  <c r="M103" i="57" s="1"/>
  <c r="G104" i="57"/>
  <c r="H104" i="57" s="1"/>
  <c r="M104" i="57" s="1"/>
  <c r="G105" i="57"/>
  <c r="H105" i="57" s="1"/>
  <c r="M105" i="57" s="1"/>
  <c r="G106" i="57"/>
  <c r="H106" i="57" s="1"/>
  <c r="M106" i="57" s="1"/>
  <c r="G107" i="57"/>
  <c r="H107" i="57" s="1"/>
  <c r="M107" i="57" s="1"/>
  <c r="G108" i="57"/>
  <c r="H108" i="57" s="1"/>
  <c r="M108" i="57" s="1"/>
  <c r="G109" i="57"/>
  <c r="H109" i="57" s="1"/>
  <c r="M109" i="57" s="1"/>
  <c r="G110" i="57"/>
  <c r="H110" i="57" s="1"/>
  <c r="M110" i="57" s="1"/>
  <c r="G111" i="57"/>
  <c r="H111" i="57" s="1"/>
  <c r="M111" i="57" s="1"/>
  <c r="G112" i="57"/>
  <c r="H112" i="57" s="1"/>
  <c r="M112" i="57" s="1"/>
  <c r="G113" i="57"/>
  <c r="H113" i="57" s="1"/>
  <c r="M113" i="57" s="1"/>
  <c r="G114" i="57"/>
  <c r="H114" i="57" s="1"/>
  <c r="M114" i="57" s="1"/>
  <c r="G115" i="57"/>
  <c r="H115" i="57" s="1"/>
  <c r="M115" i="57" s="1"/>
  <c r="G116" i="57"/>
  <c r="H116" i="57" s="1"/>
  <c r="M116" i="57" s="1"/>
  <c r="G117" i="57"/>
  <c r="H117" i="57" s="1"/>
  <c r="M117" i="57" s="1"/>
  <c r="G118" i="57"/>
  <c r="H118" i="57" s="1"/>
  <c r="M118" i="57" s="1"/>
  <c r="G119" i="57"/>
  <c r="H119" i="57" s="1"/>
  <c r="M119" i="57" s="1"/>
  <c r="G120" i="57"/>
  <c r="H120" i="57" s="1"/>
  <c r="M120" i="57" s="1"/>
  <c r="G121" i="57"/>
  <c r="H121" i="57" s="1"/>
  <c r="M121" i="57" s="1"/>
  <c r="G122" i="57"/>
  <c r="H122" i="57" s="1"/>
  <c r="M122" i="57" s="1"/>
  <c r="G123" i="57"/>
  <c r="H123" i="57" s="1"/>
  <c r="M123" i="57" s="1"/>
  <c r="G124" i="57"/>
  <c r="H124" i="57" s="1"/>
  <c r="M124" i="57" s="1"/>
  <c r="G125" i="57"/>
  <c r="H125" i="57" s="1"/>
  <c r="M125" i="57" s="1"/>
  <c r="G126" i="57"/>
  <c r="H126" i="57" s="1"/>
  <c r="M126" i="57" s="1"/>
  <c r="G127" i="57"/>
  <c r="H127" i="57" s="1"/>
  <c r="M127" i="57" s="1"/>
  <c r="G128" i="57"/>
  <c r="H128" i="57" s="1"/>
  <c r="M128" i="57" s="1"/>
  <c r="G129" i="57"/>
  <c r="H129" i="57" s="1"/>
  <c r="M129" i="57" s="1"/>
  <c r="G130" i="57"/>
  <c r="H130" i="57" s="1"/>
  <c r="M130" i="57" s="1"/>
  <c r="G131" i="57"/>
  <c r="H131" i="57" s="1"/>
  <c r="M131" i="57" s="1"/>
  <c r="G132" i="57"/>
  <c r="H132" i="57" s="1"/>
  <c r="M132" i="57" s="1"/>
  <c r="G133" i="57"/>
  <c r="H133" i="57" s="1"/>
  <c r="M133" i="57" s="1"/>
  <c r="G134" i="57"/>
  <c r="H134" i="57" s="1"/>
  <c r="M134" i="57" s="1"/>
  <c r="G135" i="57"/>
  <c r="H135" i="57" s="1"/>
  <c r="M135" i="57" s="1"/>
  <c r="G136" i="57"/>
  <c r="H136" i="57" s="1"/>
  <c r="M136" i="57" s="1"/>
  <c r="G137" i="57"/>
  <c r="H137" i="57" s="1"/>
  <c r="M137" i="57" s="1"/>
  <c r="G138" i="57"/>
  <c r="H138" i="57" s="1"/>
  <c r="M138" i="57" s="1"/>
  <c r="G139" i="57"/>
  <c r="H139" i="57" s="1"/>
  <c r="M139" i="57" s="1"/>
  <c r="G140" i="57"/>
  <c r="H140" i="57" s="1"/>
  <c r="M140" i="57" s="1"/>
  <c r="G141" i="57"/>
  <c r="H141" i="57" s="1"/>
  <c r="M141" i="57" s="1"/>
  <c r="G142" i="57"/>
  <c r="H142" i="57" s="1"/>
  <c r="M142" i="57" s="1"/>
  <c r="G143" i="57"/>
  <c r="H143" i="57" s="1"/>
  <c r="M143" i="57" s="1"/>
  <c r="G144" i="57"/>
  <c r="H144" i="57" s="1"/>
  <c r="M144" i="57" s="1"/>
  <c r="G145" i="57"/>
  <c r="H145" i="57" s="1"/>
  <c r="M145" i="57" s="1"/>
  <c r="G146" i="57"/>
  <c r="H146" i="57" s="1"/>
  <c r="M146" i="57" s="1"/>
  <c r="G147" i="57"/>
  <c r="H147" i="57" s="1"/>
  <c r="M147" i="57" s="1"/>
  <c r="G148" i="57"/>
  <c r="H148" i="57" s="1"/>
  <c r="M148" i="57" s="1"/>
  <c r="G149" i="57"/>
  <c r="H149" i="57" s="1"/>
  <c r="M149" i="57" s="1"/>
  <c r="G150" i="57"/>
  <c r="H150" i="57" s="1"/>
  <c r="M150" i="57" s="1"/>
  <c r="G151" i="57"/>
  <c r="H151" i="57" s="1"/>
  <c r="M151" i="57" s="1"/>
  <c r="G152" i="57"/>
  <c r="H152" i="57" s="1"/>
  <c r="M152" i="57" s="1"/>
  <c r="G153" i="57"/>
  <c r="H153" i="57" s="1"/>
  <c r="M153" i="57" s="1"/>
  <c r="G154" i="57"/>
  <c r="H154" i="57" s="1"/>
  <c r="M154" i="57" s="1"/>
  <c r="G155" i="57"/>
  <c r="H155" i="57" s="1"/>
  <c r="M155" i="57" s="1"/>
  <c r="G156" i="57"/>
  <c r="H156" i="57" s="1"/>
  <c r="M156" i="57" s="1"/>
  <c r="G157" i="57"/>
  <c r="H157" i="57" s="1"/>
  <c r="M157" i="57" s="1"/>
  <c r="G158" i="57"/>
  <c r="H158" i="57" s="1"/>
  <c r="M158" i="57" s="1"/>
  <c r="G159" i="57"/>
  <c r="H159" i="57" s="1"/>
  <c r="M159" i="57" s="1"/>
  <c r="G160" i="57"/>
  <c r="H160" i="57" s="1"/>
  <c r="M160" i="57" s="1"/>
  <c r="G161" i="57"/>
  <c r="H161" i="57" s="1"/>
  <c r="M161" i="57" s="1"/>
  <c r="G162" i="57"/>
  <c r="H162" i="57" s="1"/>
  <c r="M162" i="57" s="1"/>
  <c r="G163" i="57"/>
  <c r="H163" i="57" s="1"/>
  <c r="M163" i="57" s="1"/>
  <c r="G164" i="57"/>
  <c r="H164" i="57" s="1"/>
  <c r="M164" i="57" s="1"/>
  <c r="G165" i="57"/>
  <c r="H165" i="57" s="1"/>
  <c r="M165" i="57" s="1"/>
  <c r="G166" i="57"/>
  <c r="H166" i="57" s="1"/>
  <c r="M166" i="57" s="1"/>
  <c r="G167" i="57"/>
  <c r="H167" i="57" s="1"/>
  <c r="M167" i="57" s="1"/>
  <c r="G168" i="57"/>
  <c r="H168" i="57" s="1"/>
  <c r="M168" i="57" s="1"/>
  <c r="G169" i="57"/>
  <c r="H169" i="57" s="1"/>
  <c r="M169" i="57" s="1"/>
  <c r="G170" i="57"/>
  <c r="H170" i="57" s="1"/>
  <c r="M170" i="57" s="1"/>
  <c r="G171" i="57"/>
  <c r="H171" i="57" s="1"/>
  <c r="M171" i="57" s="1"/>
  <c r="G172" i="57"/>
  <c r="H172" i="57" s="1"/>
  <c r="M172" i="57" s="1"/>
  <c r="G173" i="57"/>
  <c r="H173" i="57" s="1"/>
  <c r="M173" i="57" s="1"/>
  <c r="G174" i="57"/>
  <c r="H174" i="57" s="1"/>
  <c r="M174" i="57" s="1"/>
  <c r="G175" i="57"/>
  <c r="H175" i="57" s="1"/>
  <c r="M175" i="57" s="1"/>
  <c r="G176" i="57"/>
  <c r="H176" i="57" s="1"/>
  <c r="M176" i="57" s="1"/>
  <c r="G177" i="57"/>
  <c r="H177" i="57" s="1"/>
  <c r="M177" i="57" s="1"/>
  <c r="G178" i="57"/>
  <c r="H178" i="57" s="1"/>
  <c r="M178" i="57" s="1"/>
  <c r="G179" i="57"/>
  <c r="H179" i="57" s="1"/>
  <c r="M179" i="57" s="1"/>
  <c r="G180" i="57"/>
  <c r="H180" i="57" s="1"/>
  <c r="M180" i="57" s="1"/>
  <c r="G181" i="57"/>
  <c r="H181" i="57" s="1"/>
  <c r="M181" i="57" s="1"/>
  <c r="G182" i="57"/>
  <c r="H182" i="57" s="1"/>
  <c r="M182" i="57" s="1"/>
  <c r="G183" i="57"/>
  <c r="H183" i="57" s="1"/>
  <c r="M183" i="57" s="1"/>
  <c r="G184" i="57"/>
  <c r="H184" i="57" s="1"/>
  <c r="M184" i="57" s="1"/>
  <c r="G185" i="57"/>
  <c r="H185" i="57" s="1"/>
  <c r="M185" i="57" s="1"/>
  <c r="G186" i="57"/>
  <c r="H186" i="57" s="1"/>
  <c r="M186" i="57" s="1"/>
  <c r="G187" i="57"/>
  <c r="H187" i="57" s="1"/>
  <c r="M187" i="57" s="1"/>
  <c r="G188" i="57"/>
  <c r="H188" i="57" s="1"/>
  <c r="M188" i="57" s="1"/>
  <c r="G189" i="57"/>
  <c r="H189" i="57" s="1"/>
  <c r="M189" i="57" s="1"/>
  <c r="G46" i="57"/>
  <c r="H46" i="57" s="1"/>
  <c r="M46" i="57" s="1"/>
  <c r="G14" i="57"/>
  <c r="H14" i="57" s="1"/>
  <c r="M14" i="57" s="1"/>
  <c r="G36" i="70"/>
  <c r="G35" i="70"/>
  <c r="G34" i="70"/>
  <c r="G33" i="70"/>
  <c r="G32" i="70"/>
  <c r="G31" i="70"/>
  <c r="G28" i="70"/>
  <c r="G27" i="70"/>
  <c r="G26" i="70"/>
  <c r="G25" i="70"/>
  <c r="H25" i="70" s="1"/>
  <c r="G24" i="70"/>
  <c r="G23" i="70"/>
  <c r="G18" i="70"/>
  <c r="H18" i="70" s="1"/>
  <c r="G17" i="70"/>
  <c r="H17" i="70" s="1"/>
  <c r="G10" i="70"/>
  <c r="H10" i="70" s="1"/>
  <c r="G9" i="70"/>
  <c r="H9" i="70" s="1"/>
  <c r="H36" i="70"/>
  <c r="H35" i="70"/>
  <c r="H34" i="70"/>
  <c r="H24" i="70"/>
  <c r="G2" i="57"/>
  <c r="R5" i="67"/>
  <c r="G3" i="57"/>
  <c r="H3" i="57" s="1"/>
  <c r="M3" i="57" s="1"/>
  <c r="G4" i="57"/>
  <c r="H4" i="57" s="1"/>
  <c r="M4" i="57" s="1"/>
  <c r="G5" i="57"/>
  <c r="H5" i="57" s="1"/>
  <c r="M5" i="57" s="1"/>
  <c r="G6" i="57"/>
  <c r="H6" i="57" s="1"/>
  <c r="M6" i="57" s="1"/>
  <c r="G7" i="57"/>
  <c r="H7" i="57" s="1"/>
  <c r="M7" i="57" s="1"/>
  <c r="G8" i="57"/>
  <c r="H8" i="57" s="1"/>
  <c r="M8" i="57" s="1"/>
  <c r="G9" i="57"/>
  <c r="H9" i="57" s="1"/>
  <c r="M9" i="57" s="1"/>
  <c r="G10" i="57"/>
  <c r="H10" i="57" s="1"/>
  <c r="G11" i="57"/>
  <c r="H11" i="57" s="1"/>
  <c r="M11" i="57" s="1"/>
  <c r="G12" i="57"/>
  <c r="H12" i="57" s="1"/>
  <c r="M12" i="57" s="1"/>
  <c r="G13" i="57"/>
  <c r="H13" i="57" s="1"/>
  <c r="M13" i="57" s="1"/>
  <c r="G15" i="57"/>
  <c r="H15" i="57" s="1"/>
  <c r="M15" i="57" s="1"/>
  <c r="G16" i="57"/>
  <c r="H16" i="57" s="1"/>
  <c r="M16" i="57" s="1"/>
  <c r="G17" i="57"/>
  <c r="H17" i="57" s="1"/>
  <c r="M17" i="57" s="1"/>
  <c r="G18" i="57"/>
  <c r="H18" i="57" s="1"/>
  <c r="M18" i="57" s="1"/>
  <c r="G19" i="57"/>
  <c r="H19" i="57" s="1"/>
  <c r="M19" i="57" s="1"/>
  <c r="G20" i="57"/>
  <c r="H20" i="57" s="1"/>
  <c r="M20" i="57" s="1"/>
  <c r="G21" i="57"/>
  <c r="H21" i="57" s="1"/>
  <c r="M21" i="57" s="1"/>
  <c r="G22" i="57"/>
  <c r="H22" i="57" s="1"/>
  <c r="M22" i="57" s="1"/>
  <c r="G23" i="57"/>
  <c r="H23" i="57" s="1"/>
  <c r="M23" i="57" s="1"/>
  <c r="G24" i="57"/>
  <c r="H24" i="57" s="1"/>
  <c r="M24" i="57" s="1"/>
  <c r="G25" i="57"/>
  <c r="H25" i="57" s="1"/>
  <c r="M25" i="57" s="1"/>
  <c r="G26" i="57"/>
  <c r="H26" i="57" s="1"/>
  <c r="M26" i="57" s="1"/>
  <c r="G27" i="57"/>
  <c r="H27" i="57" s="1"/>
  <c r="M27" i="57" s="1"/>
  <c r="G28" i="57"/>
  <c r="H28" i="57" s="1"/>
  <c r="M28" i="57" s="1"/>
  <c r="G29" i="57"/>
  <c r="H29" i="57" s="1"/>
  <c r="M29" i="57" s="1"/>
  <c r="G30" i="57"/>
  <c r="H30" i="57" s="1"/>
  <c r="M30" i="57" s="1"/>
  <c r="G31" i="57"/>
  <c r="H31" i="57" s="1"/>
  <c r="M31" i="57" s="1"/>
  <c r="G32" i="57"/>
  <c r="H32" i="57" s="1"/>
  <c r="M32" i="57" s="1"/>
  <c r="G33" i="57"/>
  <c r="H33" i="57" s="1"/>
  <c r="M33" i="57" s="1"/>
  <c r="G34" i="57"/>
  <c r="H34" i="57" s="1"/>
  <c r="M34" i="57" s="1"/>
  <c r="G35" i="57"/>
  <c r="H35" i="57" s="1"/>
  <c r="M35" i="57" s="1"/>
  <c r="G36" i="57"/>
  <c r="H36" i="57" s="1"/>
  <c r="M36" i="57" s="1"/>
  <c r="G37" i="57"/>
  <c r="H37" i="57" s="1"/>
  <c r="M37" i="57" s="1"/>
  <c r="G38" i="57"/>
  <c r="H38" i="57" s="1"/>
  <c r="M38" i="57" s="1"/>
  <c r="G39" i="57"/>
  <c r="H39" i="57" s="1"/>
  <c r="M39" i="57" s="1"/>
  <c r="G40" i="57"/>
  <c r="H40" i="57" s="1"/>
  <c r="M40" i="57" s="1"/>
  <c r="G41" i="57"/>
  <c r="H41" i="57" s="1"/>
  <c r="M41" i="57" s="1"/>
  <c r="G42" i="57"/>
  <c r="H42" i="57" s="1"/>
  <c r="M42" i="57" s="1"/>
  <c r="G43" i="57"/>
  <c r="H43" i="57" s="1"/>
  <c r="M43" i="57" s="1"/>
  <c r="G44" i="57"/>
  <c r="H44" i="57" s="1"/>
  <c r="M44" i="57" s="1"/>
  <c r="G45" i="57"/>
  <c r="H45" i="57" s="1"/>
  <c r="M45" i="57" s="1"/>
  <c r="E36" i="70"/>
  <c r="E35" i="70"/>
  <c r="E34" i="70"/>
  <c r="E33" i="70"/>
  <c r="E32" i="70"/>
  <c r="H32" i="70" s="1"/>
  <c r="E31" i="70"/>
  <c r="H31" i="70" s="1"/>
  <c r="E28" i="70"/>
  <c r="E27" i="70"/>
  <c r="E26" i="70"/>
  <c r="E25" i="70"/>
  <c r="E24" i="70"/>
  <c r="E23" i="70"/>
  <c r="H23" i="70" s="1"/>
  <c r="E18" i="70"/>
  <c r="E17" i="70"/>
  <c r="E10" i="70"/>
  <c r="E9" i="70"/>
  <c r="H2" i="57" l="1"/>
  <c r="M2" i="57" s="1"/>
  <c r="G190" i="57"/>
  <c r="H190" i="57"/>
  <c r="M10" i="57"/>
  <c r="L6" i="57"/>
  <c r="I7" i="57"/>
  <c r="H33" i="70"/>
  <c r="H28" i="70"/>
  <c r="H27" i="70"/>
  <c r="H26" i="70"/>
  <c r="L15" i="80"/>
  <c r="L16" i="80"/>
  <c r="L17" i="80"/>
  <c r="L18" i="80"/>
  <c r="L19" i="80"/>
  <c r="F15" i="80"/>
  <c r="G15" i="80" s="1"/>
  <c r="L10" i="80"/>
  <c r="L11" i="80"/>
  <c r="L12" i="80"/>
  <c r="L13" i="80"/>
  <c r="L14" i="80"/>
  <c r="G5" i="80"/>
  <c r="F6" i="80"/>
  <c r="G6" i="80" s="1"/>
  <c r="F7" i="80"/>
  <c r="G7" i="80" s="1"/>
  <c r="F8" i="80"/>
  <c r="G8" i="80" s="1"/>
  <c r="F9" i="80"/>
  <c r="G9" i="80" s="1"/>
  <c r="F10" i="80"/>
  <c r="G10" i="80" s="1"/>
  <c r="F11" i="80"/>
  <c r="G11" i="80" s="1"/>
  <c r="F12" i="80"/>
  <c r="G12" i="80" s="1"/>
  <c r="F13" i="80"/>
  <c r="G13" i="80" s="1"/>
  <c r="F14" i="80"/>
  <c r="F4" i="80"/>
  <c r="L4" i="80"/>
  <c r="L5" i="80"/>
  <c r="M5" i="80" s="1"/>
  <c r="L6" i="80"/>
  <c r="L7" i="80"/>
  <c r="L8" i="80"/>
  <c r="L9" i="80"/>
  <c r="L3" i="80"/>
  <c r="F3" i="80"/>
  <c r="G3" i="80" s="1"/>
  <c r="J7" i="79"/>
  <c r="J8" i="79" s="1"/>
  <c r="G4" i="79"/>
  <c r="H4" i="79"/>
  <c r="E4" i="79"/>
  <c r="F4" i="79"/>
  <c r="D4" i="79"/>
  <c r="M190" i="57" l="1"/>
  <c r="M13" i="80"/>
  <c r="M9" i="80"/>
  <c r="M8" i="80"/>
  <c r="M12" i="80"/>
  <c r="M14" i="80"/>
  <c r="M4" i="80"/>
  <c r="G4" i="80"/>
  <c r="M3" i="80"/>
  <c r="G14" i="80"/>
  <c r="M15" i="80"/>
  <c r="M11" i="80"/>
  <c r="M7" i="80"/>
  <c r="M10" i="80"/>
  <c r="M6" i="80"/>
  <c r="I8" i="57"/>
  <c r="L7" i="57"/>
  <c r="I9" i="57" l="1"/>
  <c r="L8" i="57"/>
  <c r="I10" i="57" l="1"/>
  <c r="L9" i="57"/>
  <c r="L2" i="57"/>
  <c r="I11" i="57" l="1"/>
  <c r="I12" i="57" l="1"/>
  <c r="L11" i="57"/>
  <c r="L12" i="57" l="1"/>
  <c r="I13" i="57"/>
  <c r="L10" i="57"/>
  <c r="I14" i="57" l="1"/>
  <c r="L14" i="57" l="1"/>
  <c r="I15" i="57"/>
  <c r="I16" i="57" l="1"/>
  <c r="L15" i="57"/>
  <c r="L13" i="57"/>
  <c r="I17" i="57" l="1"/>
  <c r="I18" i="57" l="1"/>
  <c r="L17" i="57"/>
  <c r="L16" i="57"/>
  <c r="I19" i="57" l="1"/>
  <c r="L18" i="57"/>
  <c r="I20" i="57" l="1"/>
  <c r="L19" i="57"/>
  <c r="I21" i="57" l="1"/>
  <c r="L20" i="57"/>
  <c r="I22" i="57" l="1"/>
  <c r="L21" i="57"/>
  <c r="I23" i="57" l="1"/>
  <c r="L22" i="57"/>
  <c r="I24" i="57" l="1"/>
  <c r="L23" i="57"/>
  <c r="I25" i="57" l="1"/>
  <c r="L24" i="57"/>
  <c r="I26" i="57" l="1"/>
  <c r="L25" i="57"/>
  <c r="I27" i="57" l="1"/>
  <c r="L26" i="57"/>
  <c r="I28" i="57" l="1"/>
  <c r="L27" i="57"/>
  <c r="I29" i="57" l="1"/>
  <c r="L28" i="57"/>
  <c r="I30" i="57" l="1"/>
  <c r="L29" i="57"/>
  <c r="I31" i="57" l="1"/>
  <c r="L30" i="57"/>
  <c r="I32" i="57" l="1"/>
  <c r="L31" i="57"/>
  <c r="I33" i="57" l="1"/>
  <c r="L32" i="57"/>
  <c r="L33" i="57" l="1"/>
  <c r="I34" i="57"/>
  <c r="I35" i="57" l="1"/>
  <c r="L34" i="57"/>
  <c r="I36" i="57" l="1"/>
  <c r="L35" i="57"/>
  <c r="I37" i="57" l="1"/>
  <c r="L36" i="57"/>
  <c r="I38" i="57" l="1"/>
  <c r="L37" i="57"/>
  <c r="I39" i="57" l="1"/>
  <c r="L38" i="57"/>
  <c r="I40" i="57" l="1"/>
  <c r="L39" i="57"/>
  <c r="I41" i="57" l="1"/>
  <c r="L40" i="57"/>
  <c r="I42" i="57" l="1"/>
  <c r="L41" i="57"/>
  <c r="I43" i="57" l="1"/>
  <c r="L42" i="57"/>
  <c r="I44" i="57" l="1"/>
  <c r="L43" i="57"/>
  <c r="I45" i="57" l="1"/>
  <c r="L44" i="57"/>
  <c r="I46" i="57" l="1"/>
  <c r="L45" i="57"/>
  <c r="I47" i="57" l="1"/>
  <c r="L46" i="57"/>
  <c r="I48" i="57" l="1"/>
  <c r="L47" i="57"/>
  <c r="I49" i="57" l="1"/>
  <c r="L48" i="57"/>
  <c r="I50" i="57" l="1"/>
  <c r="L49" i="57"/>
  <c r="I51" i="57" l="1"/>
  <c r="L50" i="57"/>
  <c r="I52" i="57" l="1"/>
  <c r="L51" i="57"/>
  <c r="I53" i="57" l="1"/>
  <c r="L52" i="57"/>
  <c r="I54" i="57" l="1"/>
  <c r="L53" i="57"/>
  <c r="I55" i="57" l="1"/>
  <c r="L54" i="57"/>
  <c r="I56" i="57" l="1"/>
  <c r="L55" i="57"/>
  <c r="I57" i="57" l="1"/>
  <c r="L56" i="57"/>
  <c r="I58" i="57" l="1"/>
  <c r="L57" i="57"/>
  <c r="I59" i="57" l="1"/>
  <c r="L58" i="57"/>
  <c r="I60" i="57" l="1"/>
  <c r="L59" i="57"/>
  <c r="I61" i="57" l="1"/>
  <c r="L60" i="57"/>
  <c r="I62" i="57" l="1"/>
  <c r="L61" i="57"/>
  <c r="I63" i="57" l="1"/>
  <c r="L62" i="57"/>
  <c r="I64" i="57" l="1"/>
  <c r="L63" i="57"/>
  <c r="I65" i="57" l="1"/>
  <c r="L64" i="57"/>
  <c r="I66" i="57" l="1"/>
  <c r="L65" i="57"/>
  <c r="I67" i="57" l="1"/>
  <c r="L66" i="57"/>
  <c r="I68" i="57" l="1"/>
  <c r="L67" i="57"/>
  <c r="I69" i="57" l="1"/>
  <c r="L68" i="57"/>
  <c r="I70" i="57" l="1"/>
  <c r="L69" i="57"/>
  <c r="I71" i="57" l="1"/>
  <c r="L70" i="57"/>
  <c r="I72" i="57" l="1"/>
  <c r="L71" i="57"/>
  <c r="I73" i="57" l="1"/>
  <c r="L72" i="57"/>
  <c r="I74" i="57" l="1"/>
  <c r="L73" i="57"/>
  <c r="I75" i="57" l="1"/>
  <c r="L74" i="57"/>
  <c r="I76" i="57" l="1"/>
  <c r="L75" i="57"/>
  <c r="I77" i="57" l="1"/>
  <c r="L76" i="57"/>
  <c r="I78" i="57" l="1"/>
  <c r="L77" i="57"/>
  <c r="I79" i="57" l="1"/>
  <c r="L78" i="57"/>
  <c r="L79" i="57" l="1"/>
  <c r="I80" i="57"/>
  <c r="I81" i="57" l="1"/>
  <c r="L80" i="57"/>
  <c r="I82" i="57" l="1"/>
  <c r="L81" i="57"/>
  <c r="I83" i="57" l="1"/>
  <c r="L82" i="57"/>
  <c r="I84" i="57" l="1"/>
  <c r="L83" i="57"/>
  <c r="I85" i="57" l="1"/>
  <c r="L84" i="57"/>
  <c r="I86" i="57" l="1"/>
  <c r="L85" i="57"/>
  <c r="I87" i="57" l="1"/>
  <c r="L86" i="57"/>
  <c r="I88" i="57" l="1"/>
  <c r="L87" i="57"/>
  <c r="I89" i="57" l="1"/>
  <c r="L88" i="57"/>
  <c r="I90" i="57" l="1"/>
  <c r="L89" i="57"/>
  <c r="I91" i="57" l="1"/>
  <c r="L90" i="57"/>
  <c r="L91" i="57" l="1"/>
  <c r="I92" i="57"/>
  <c r="I93" i="57" l="1"/>
  <c r="L92" i="57"/>
  <c r="I94" i="57" l="1"/>
  <c r="L93" i="57"/>
  <c r="I95" i="57" l="1"/>
  <c r="L94" i="57"/>
  <c r="I96" i="57" l="1"/>
  <c r="L95" i="57"/>
  <c r="I97" i="57" l="1"/>
  <c r="L96" i="57"/>
  <c r="I98" i="57" l="1"/>
  <c r="L97" i="57"/>
  <c r="I99" i="57" l="1"/>
  <c r="L98" i="57"/>
  <c r="I100" i="57" l="1"/>
  <c r="L99" i="57"/>
  <c r="I101" i="57" l="1"/>
  <c r="L100" i="57"/>
  <c r="I102" i="57" l="1"/>
  <c r="L101" i="57"/>
  <c r="I103" i="57" l="1"/>
  <c r="L102" i="57"/>
  <c r="L103" i="57" l="1"/>
  <c r="I104" i="57"/>
  <c r="I105" i="57" l="1"/>
  <c r="L104" i="57"/>
  <c r="I106" i="57" l="1"/>
  <c r="L105" i="57"/>
  <c r="I107" i="57" l="1"/>
  <c r="L106" i="57"/>
  <c r="L107" i="57" l="1"/>
  <c r="I108" i="57"/>
  <c r="I109" i="57" l="1"/>
  <c r="L108" i="57"/>
  <c r="I110" i="57" l="1"/>
  <c r="L109" i="57"/>
  <c r="I111" i="57" l="1"/>
  <c r="L110" i="57"/>
  <c r="I112" i="57" l="1"/>
  <c r="L111" i="57"/>
  <c r="I113" i="57" l="1"/>
  <c r="L112" i="57"/>
  <c r="I114" i="57" l="1"/>
  <c r="L113" i="57"/>
  <c r="I115" i="57" l="1"/>
  <c r="L114" i="57"/>
  <c r="I116" i="57" l="1"/>
  <c r="L115" i="57"/>
  <c r="I117" i="57" l="1"/>
  <c r="L116" i="57"/>
  <c r="I118" i="57" l="1"/>
  <c r="L117" i="57"/>
  <c r="I119" i="57" l="1"/>
  <c r="L118" i="57"/>
  <c r="I120" i="57" l="1"/>
  <c r="L119" i="57"/>
  <c r="I121" i="57" l="1"/>
  <c r="L120" i="57"/>
  <c r="I122" i="57" l="1"/>
  <c r="L121" i="57"/>
  <c r="I123" i="57" l="1"/>
  <c r="L122" i="57"/>
  <c r="I124" i="57" l="1"/>
  <c r="L123" i="57"/>
  <c r="I125" i="57" l="1"/>
  <c r="L124" i="57"/>
  <c r="L125" i="57" l="1"/>
  <c r="I126" i="57"/>
  <c r="I127" i="57" l="1"/>
  <c r="L126" i="57"/>
  <c r="I128" i="57" l="1"/>
  <c r="L127" i="57"/>
  <c r="I129" i="57" l="1"/>
  <c r="L128" i="57"/>
  <c r="I130" i="57" l="1"/>
  <c r="L129" i="57"/>
  <c r="I131" i="57" l="1"/>
  <c r="L130" i="57"/>
  <c r="L131" i="57" l="1"/>
  <c r="I132" i="57"/>
  <c r="I133" i="57" l="1"/>
  <c r="L132" i="57"/>
  <c r="I134" i="57" l="1"/>
  <c r="L133" i="57"/>
  <c r="I135" i="57" l="1"/>
  <c r="L134" i="57"/>
  <c r="I136" i="57" l="1"/>
  <c r="L135" i="57"/>
  <c r="I137" i="57" l="1"/>
  <c r="L136" i="57"/>
  <c r="I138" i="57" l="1"/>
  <c r="L137" i="57"/>
  <c r="I139" i="57" l="1"/>
  <c r="L138" i="57"/>
  <c r="I140" i="57" l="1"/>
  <c r="L139" i="57"/>
  <c r="I141" i="57" l="1"/>
  <c r="L140" i="57"/>
  <c r="I142" i="57" l="1"/>
  <c r="L141" i="57"/>
  <c r="I143" i="57" l="1"/>
  <c r="L142" i="57"/>
  <c r="I144" i="57" l="1"/>
  <c r="L143" i="57"/>
  <c r="I145" i="57" l="1"/>
  <c r="L144" i="57"/>
  <c r="I146" i="57" l="1"/>
  <c r="L145" i="57"/>
  <c r="I147" i="57" l="1"/>
  <c r="L146" i="57"/>
  <c r="L147" i="57" l="1"/>
  <c r="I148" i="57"/>
  <c r="I149" i="57" l="1"/>
  <c r="L148" i="57"/>
  <c r="I150" i="57" l="1"/>
  <c r="L149" i="57"/>
  <c r="I151" i="57" l="1"/>
  <c r="L150" i="57"/>
  <c r="I152" i="57" l="1"/>
  <c r="L151" i="57"/>
  <c r="I153" i="57" l="1"/>
  <c r="L152" i="57"/>
  <c r="I154" i="57" l="1"/>
  <c r="L153" i="57"/>
  <c r="I155" i="57" l="1"/>
  <c r="L154" i="57"/>
  <c r="I156" i="57" l="1"/>
  <c r="L155" i="57"/>
  <c r="I157" i="57" l="1"/>
  <c r="L156" i="57"/>
  <c r="I158" i="57" l="1"/>
  <c r="L157" i="57"/>
  <c r="I159" i="57" l="1"/>
  <c r="L158" i="57"/>
  <c r="I160" i="57" l="1"/>
  <c r="L159" i="57"/>
  <c r="I161" i="57" l="1"/>
  <c r="L160" i="57"/>
  <c r="I162" i="57" l="1"/>
  <c r="L161" i="57"/>
  <c r="I163" i="57" l="1"/>
  <c r="L162" i="57"/>
  <c r="I164" i="57" l="1"/>
  <c r="L163" i="57"/>
  <c r="I165" i="57" l="1"/>
  <c r="L164" i="57"/>
  <c r="I166" i="57" l="1"/>
  <c r="L165" i="57"/>
  <c r="I167" i="57" l="1"/>
  <c r="L166" i="57"/>
  <c r="I168" i="57" l="1"/>
  <c r="L167" i="57"/>
  <c r="I169" i="57" l="1"/>
  <c r="L168" i="57"/>
  <c r="I170" i="57" l="1"/>
  <c r="L169" i="57"/>
  <c r="I171" i="57" l="1"/>
  <c r="L170" i="57"/>
  <c r="L171" i="57" l="1"/>
  <c r="I172" i="57"/>
  <c r="I173" i="57" l="1"/>
  <c r="L172" i="57"/>
  <c r="I174" i="57" l="1"/>
  <c r="L173" i="57"/>
  <c r="I175" i="57" l="1"/>
  <c r="L174" i="57"/>
  <c r="I176" i="57" l="1"/>
  <c r="L175" i="57"/>
  <c r="I177" i="57" l="1"/>
  <c r="L176" i="57"/>
  <c r="L177" i="57" l="1"/>
  <c r="I178" i="57"/>
  <c r="I179" i="57" l="1"/>
  <c r="L178" i="57"/>
  <c r="I180" i="57" l="1"/>
  <c r="L179" i="57"/>
  <c r="I181" i="57" l="1"/>
  <c r="L180" i="57"/>
  <c r="I182" i="57" l="1"/>
  <c r="L181" i="57"/>
  <c r="I183" i="57" l="1"/>
  <c r="L182" i="57"/>
  <c r="I184" i="57" l="1"/>
  <c r="L183" i="57"/>
  <c r="I185" i="57" l="1"/>
  <c r="L184" i="57"/>
  <c r="I186" i="57" l="1"/>
  <c r="L185" i="57"/>
  <c r="I187" i="57" l="1"/>
  <c r="L186" i="57"/>
  <c r="I188" i="57" l="1"/>
  <c r="L187" i="57"/>
  <c r="I189" i="57" l="1"/>
  <c r="L188" i="57"/>
  <c r="J190" i="57" l="1"/>
  <c r="L189" i="57" l="1"/>
  <c r="K190" i="57"/>
</calcChain>
</file>

<file path=xl/sharedStrings.xml><?xml version="1.0" encoding="utf-8"?>
<sst xmlns="http://schemas.openxmlformats.org/spreadsheetml/2006/main" count="278" uniqueCount="56">
  <si>
    <t>Flat No.</t>
  </si>
  <si>
    <t>Sr. No.</t>
  </si>
  <si>
    <t>Comp.</t>
  </si>
  <si>
    <t>Floor No.</t>
  </si>
  <si>
    <t xml:space="preserve">Built up Area in 
Sq. ft. 
</t>
  </si>
  <si>
    <t>Sr.</t>
  </si>
  <si>
    <t>Total Flats</t>
  </si>
  <si>
    <t>CA</t>
  </si>
  <si>
    <t>BUA</t>
  </si>
  <si>
    <t>Value</t>
  </si>
  <si>
    <t xml:space="preserve">RV </t>
  </si>
  <si>
    <t>Wing</t>
  </si>
  <si>
    <t>Flat</t>
  </si>
  <si>
    <t>Rate</t>
  </si>
  <si>
    <t>Sr.No.</t>
  </si>
  <si>
    <t>CA in Sq/Ft</t>
  </si>
  <si>
    <t>2 BHK</t>
  </si>
  <si>
    <t>Tot - 2</t>
  </si>
  <si>
    <t>Tot - 4</t>
  </si>
  <si>
    <t>Ref</t>
  </si>
  <si>
    <t xml:space="preserve">As per Approved Plan / RERA Carpet Area in 
Sq. ft.                      
</t>
  </si>
  <si>
    <t>Sale Flat</t>
  </si>
  <si>
    <t>Rehab Flat</t>
  </si>
  <si>
    <t xml:space="preserve">                                              2 BHK  -  27                                                  5 BHK - 01</t>
  </si>
  <si>
    <t xml:space="preserve">         2 BHK - 30                  </t>
  </si>
  <si>
    <t>Total</t>
  </si>
  <si>
    <t>Bal in Sq/Ft</t>
  </si>
  <si>
    <t>Total CA</t>
  </si>
  <si>
    <t xml:space="preserve">As per Approved Balcony Area in 
Sq. ft.                      
</t>
  </si>
  <si>
    <t xml:space="preserve">Total Area in 
Sq. ft.                      
</t>
  </si>
  <si>
    <t>Wing - B</t>
  </si>
  <si>
    <t>3 BHK</t>
  </si>
  <si>
    <t>RCA</t>
  </si>
  <si>
    <t>Bal</t>
  </si>
  <si>
    <t>1st Flr</t>
  </si>
  <si>
    <t>2nd Flr</t>
  </si>
  <si>
    <t>Pod</t>
  </si>
  <si>
    <t>3rd Flr</t>
  </si>
  <si>
    <t>Tot - 6</t>
  </si>
  <si>
    <t>Typical - 4,5,7 to 12, 14-19, 21-26, 28-31st Flr</t>
  </si>
  <si>
    <t xml:space="preserve">Typical - 32, 33 &amp; 34th Flr </t>
  </si>
  <si>
    <t>nrby  Bldg</t>
  </si>
  <si>
    <t>C905</t>
  </si>
  <si>
    <t>A1203</t>
  </si>
  <si>
    <t>A801</t>
  </si>
  <si>
    <t>D604</t>
  </si>
  <si>
    <t>C906</t>
  </si>
  <si>
    <t>A804</t>
  </si>
  <si>
    <t>B501</t>
  </si>
  <si>
    <t>C201</t>
  </si>
  <si>
    <r>
      <t xml:space="preserve">Rate per 
Sq. ft. on Total Area 
in </t>
    </r>
    <r>
      <rPr>
        <b/>
        <sz val="9"/>
        <color theme="1"/>
        <rFont val="Rupee Foradian"/>
        <family val="2"/>
      </rPr>
      <t>`</t>
    </r>
    <r>
      <rPr>
        <b/>
        <sz val="9"/>
        <color theme="1"/>
        <rFont val="Arial Narrow"/>
        <family val="2"/>
      </rPr>
      <t xml:space="preserve">
</t>
    </r>
  </si>
  <si>
    <r>
      <t xml:space="preserve">Realizable Value /                   Fair Market Value                        as on date in </t>
    </r>
    <r>
      <rPr>
        <b/>
        <sz val="9"/>
        <color theme="1"/>
        <rFont val="Rupee Foradian"/>
        <family val="2"/>
      </rPr>
      <t>`</t>
    </r>
    <r>
      <rPr>
        <b/>
        <sz val="9"/>
        <color theme="1"/>
        <rFont val="Arial Narrow"/>
        <family val="2"/>
      </rPr>
      <t xml:space="preserve">
</t>
    </r>
  </si>
  <si>
    <r>
      <t xml:space="preserve">Final Realizable Value after completion of flat                           (Including Car parking, GST &amp; Other Charges) in </t>
    </r>
    <r>
      <rPr>
        <b/>
        <sz val="9"/>
        <color theme="1"/>
        <rFont val="Rupee Foradian"/>
        <family val="2"/>
      </rPr>
      <t>`</t>
    </r>
    <r>
      <rPr>
        <b/>
        <sz val="9"/>
        <color theme="1"/>
        <rFont val="Arial Narrow"/>
        <family val="2"/>
      </rPr>
      <t xml:space="preserve">
</t>
    </r>
  </si>
  <si>
    <r>
      <t xml:space="preserve">Expected Rent per month (After Completion)               in </t>
    </r>
    <r>
      <rPr>
        <b/>
        <sz val="9"/>
        <color theme="1"/>
        <rFont val="Rupee Foradian"/>
        <family val="2"/>
      </rPr>
      <t>`</t>
    </r>
  </si>
  <si>
    <r>
      <t xml:space="preserve">Cost of Construction                                 in </t>
    </r>
    <r>
      <rPr>
        <b/>
        <sz val="9"/>
        <color theme="1"/>
        <rFont val="Rupee Foradian"/>
        <family val="2"/>
      </rPr>
      <t>`</t>
    </r>
  </si>
  <si>
    <t>Typical -6, 13, 20 &amp; 27th (Ref) Flr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</si>
</sst>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 * #,##0_ ;_ * \-#,##0_ ;_ * &quot;-&quot;??_ ;_ @_ "/>
  </numFmts>
  <fonts count="2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rgb="FF333333"/>
      <name val="Open Sans"/>
      <family val="2"/>
    </font>
    <font>
      <b/>
      <sz val="11"/>
      <color rgb="FF333333"/>
      <name val="Open Sans"/>
      <family val="2"/>
    </font>
    <font>
      <sz val="10"/>
      <color rgb="FFFF0000"/>
      <name val="Arial Narrow"/>
      <family val="2"/>
    </font>
    <font>
      <b/>
      <sz val="11"/>
      <color theme="1"/>
      <name val="Calibri"/>
      <family val="2"/>
      <scheme val="minor"/>
    </font>
    <font>
      <sz val="11"/>
      <color theme="1"/>
      <name val="Arial Narrow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4"/>
      <color rgb="FFFF0000"/>
      <name val="Calibri"/>
      <family val="2"/>
      <scheme val="minor"/>
    </font>
    <font>
      <b/>
      <sz val="16"/>
      <color rgb="FFFF0000"/>
      <name val="Calibri"/>
      <family val="2"/>
      <scheme val="minor"/>
    </font>
    <font>
      <b/>
      <sz val="11"/>
      <color rgb="FFFFFFFF"/>
      <name val="Open Sans"/>
      <family val="2"/>
    </font>
    <font>
      <sz val="9"/>
      <color rgb="FFFF0000"/>
      <name val="Arial Narrow"/>
      <family val="2"/>
    </font>
    <font>
      <sz val="8"/>
      <name val="Calibri"/>
      <family val="2"/>
      <scheme val="minor"/>
    </font>
    <font>
      <b/>
      <sz val="10"/>
      <color theme="1"/>
      <name val="Arial Narrow"/>
      <family val="2"/>
    </font>
    <font>
      <sz val="10"/>
      <color theme="1"/>
      <name val="Arial Narrow"/>
      <family val="2"/>
    </font>
    <font>
      <sz val="10"/>
      <color theme="1"/>
      <name val="Calibri"/>
      <family val="2"/>
      <scheme val="minor"/>
    </font>
    <font>
      <sz val="11"/>
      <color rgb="FFFF0000"/>
      <name val="Arial Narrow"/>
      <family val="2"/>
    </font>
    <font>
      <b/>
      <sz val="7"/>
      <color theme="1"/>
      <name val="Arial Narrow"/>
      <family val="2"/>
    </font>
    <font>
      <b/>
      <sz val="10"/>
      <color theme="1"/>
      <name val="Calibri"/>
      <family val="2"/>
      <scheme val="minor"/>
    </font>
    <font>
      <b/>
      <sz val="9"/>
      <color theme="1"/>
      <name val="Arial Narrow"/>
      <family val="2"/>
    </font>
    <font>
      <b/>
      <sz val="12"/>
      <color theme="1"/>
      <name val="Calibri"/>
      <family val="2"/>
      <scheme val="minor"/>
    </font>
    <font>
      <b/>
      <sz val="11"/>
      <color theme="1"/>
      <name val="Open Sans"/>
      <family val="2"/>
    </font>
    <font>
      <b/>
      <sz val="9"/>
      <color theme="1"/>
      <name val="Rupee Foradian"/>
      <family val="2"/>
    </font>
    <font>
      <sz val="9"/>
      <color theme="1"/>
      <name val="Arial Narrow"/>
      <family val="2"/>
    </font>
    <font>
      <b/>
      <sz val="11"/>
      <color theme="1"/>
      <name val="Arial Narrow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</cellStyleXfs>
  <cellXfs count="86">
    <xf numFmtId="0" fontId="0" fillId="0" borderId="0" xfId="0"/>
    <xf numFmtId="0" fontId="2" fillId="0" borderId="0" xfId="0" applyFont="1"/>
    <xf numFmtId="43" fontId="2" fillId="0" borderId="0" xfId="1" applyFont="1"/>
    <xf numFmtId="43" fontId="2" fillId="0" borderId="0" xfId="0" applyNumberFormat="1" applyFont="1"/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1" fontId="0" fillId="0" borderId="0" xfId="0" applyNumberFormat="1" applyAlignment="1">
      <alignment horizontal="center" vertical="center"/>
    </xf>
    <xf numFmtId="43" fontId="0" fillId="0" borderId="0" xfId="1" applyFont="1" applyAlignment="1">
      <alignment horizontal="center" vertical="center"/>
    </xf>
    <xf numFmtId="164" fontId="0" fillId="0" borderId="0" xfId="1" applyNumberFormat="1" applyFont="1" applyAlignment="1">
      <alignment horizontal="center" vertical="center"/>
    </xf>
    <xf numFmtId="0" fontId="6" fillId="2" borderId="0" xfId="0" applyFont="1" applyFill="1"/>
    <xf numFmtId="0" fontId="6" fillId="0" borderId="1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13" fillId="0" borderId="0" xfId="0" applyFont="1"/>
    <xf numFmtId="0" fontId="11" fillId="0" borderId="0" xfId="0" applyFont="1"/>
    <xf numFmtId="0" fontId="12" fillId="0" borderId="0" xfId="0" applyFont="1" applyAlignment="1">
      <alignment horizontal="left" vertical="top" wrapText="1"/>
    </xf>
    <xf numFmtId="1" fontId="3" fillId="0" borderId="0" xfId="0" applyNumberFormat="1" applyFont="1" applyAlignment="1">
      <alignment horizontal="center" vertical="center" wrapText="1"/>
    </xf>
    <xf numFmtId="2" fontId="3" fillId="0" borderId="0" xfId="0" applyNumberFormat="1" applyFont="1" applyAlignment="1">
      <alignment horizontal="center" vertical="center" wrapText="1"/>
    </xf>
    <xf numFmtId="0" fontId="4" fillId="0" borderId="0" xfId="0" applyFont="1" applyAlignment="1">
      <alignment horizontal="center" vertical="top" wrapText="1"/>
    </xf>
    <xf numFmtId="1" fontId="6" fillId="0" borderId="0" xfId="0" applyNumberFormat="1" applyFont="1" applyAlignment="1">
      <alignment horizontal="center"/>
    </xf>
    <xf numFmtId="1" fontId="4" fillId="0" borderId="0" xfId="0" applyNumberFormat="1" applyFont="1" applyAlignment="1">
      <alignment horizontal="center" vertical="top" wrapText="1"/>
    </xf>
    <xf numFmtId="1" fontId="3" fillId="0" borderId="0" xfId="0" applyNumberFormat="1" applyFont="1" applyAlignment="1">
      <alignment horizontal="center" vertical="top" wrapText="1"/>
    </xf>
    <xf numFmtId="1" fontId="0" fillId="0" borderId="0" xfId="0" applyNumberFormat="1" applyAlignment="1">
      <alignment horizontal="center"/>
    </xf>
    <xf numFmtId="0" fontId="3" fillId="0" borderId="0" xfId="0" applyFont="1" applyAlignment="1">
      <alignment horizontal="center" vertical="top" wrapText="1"/>
    </xf>
    <xf numFmtId="0" fontId="6" fillId="0" borderId="0" xfId="0" applyFont="1"/>
    <xf numFmtId="0" fontId="3" fillId="0" borderId="0" xfId="0" applyFont="1" applyAlignment="1">
      <alignment vertical="top" wrapText="1"/>
    </xf>
    <xf numFmtId="0" fontId="3" fillId="0" borderId="0" xfId="0" applyFont="1" applyAlignment="1">
      <alignment horizontal="center" vertical="center" wrapText="1"/>
    </xf>
    <xf numFmtId="0" fontId="10" fillId="0" borderId="0" xfId="0" applyFont="1"/>
    <xf numFmtId="0" fontId="17" fillId="0" borderId="0" xfId="0" applyFont="1"/>
    <xf numFmtId="0" fontId="7" fillId="0" borderId="0" xfId="0" applyFont="1"/>
    <xf numFmtId="0" fontId="18" fillId="0" borderId="0" xfId="0" applyFont="1"/>
    <xf numFmtId="1" fontId="5" fillId="0" borderId="0" xfId="0" applyNumberFormat="1" applyFont="1"/>
    <xf numFmtId="0" fontId="16" fillId="0" borderId="0" xfId="0" applyFont="1"/>
    <xf numFmtId="0" fontId="20" fillId="0" borderId="0" xfId="0" applyFont="1"/>
    <xf numFmtId="0" fontId="20" fillId="2" borderId="0" xfId="0" applyFont="1" applyFill="1"/>
    <xf numFmtId="0" fontId="22" fillId="0" borderId="1" xfId="0" applyFont="1" applyBorder="1" applyAlignment="1">
      <alignment horizontal="center" vertical="center"/>
    </xf>
    <xf numFmtId="0" fontId="21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1" fontId="15" fillId="0" borderId="1" xfId="0" applyNumberFormat="1" applyFont="1" applyBorder="1" applyAlignment="1">
      <alignment horizontal="center" vertical="center"/>
    </xf>
    <xf numFmtId="1" fontId="15" fillId="0" borderId="2" xfId="0" applyNumberFormat="1" applyFont="1" applyBorder="1" applyAlignment="1">
      <alignment horizontal="center" vertical="center"/>
    </xf>
    <xf numFmtId="164" fontId="15" fillId="0" borderId="1" xfId="0" applyNumberFormat="1" applyFont="1" applyBorder="1" applyAlignment="1">
      <alignment vertical="center"/>
    </xf>
    <xf numFmtId="164" fontId="15" fillId="0" borderId="2" xfId="0" applyNumberFormat="1" applyFont="1" applyBorder="1" applyAlignment="1">
      <alignment vertical="center"/>
    </xf>
    <xf numFmtId="1" fontId="21" fillId="0" borderId="1" xfId="0" applyNumberFormat="1" applyFont="1" applyBorder="1" applyAlignment="1">
      <alignment horizontal="center" vertical="center"/>
    </xf>
    <xf numFmtId="164" fontId="6" fillId="0" borderId="1" xfId="0" applyNumberFormat="1" applyFont="1" applyBorder="1" applyAlignment="1">
      <alignment horizontal="center" vertical="center"/>
    </xf>
    <xf numFmtId="43" fontId="6" fillId="0" borderId="0" xfId="1" applyFont="1"/>
    <xf numFmtId="43" fontId="6" fillId="0" borderId="0" xfId="0" applyNumberFormat="1" applyFont="1"/>
    <xf numFmtId="164" fontId="0" fillId="0" borderId="0" xfId="1" applyNumberFormat="1" applyFont="1" applyFill="1" applyAlignment="1">
      <alignment horizontal="center" vertical="center"/>
    </xf>
    <xf numFmtId="0" fontId="17" fillId="0" borderId="0" xfId="0" applyFont="1" applyAlignment="1">
      <alignment horizontal="center"/>
    </xf>
    <xf numFmtId="43" fontId="0" fillId="0" borderId="0" xfId="1" applyFont="1" applyFill="1" applyAlignment="1">
      <alignment horizontal="center" vertical="center"/>
    </xf>
    <xf numFmtId="1" fontId="17" fillId="0" borderId="0" xfId="0" applyNumberFormat="1" applyFont="1"/>
    <xf numFmtId="0" fontId="19" fillId="0" borderId="3" xfId="0" applyFont="1" applyBorder="1" applyAlignment="1">
      <alignment horizontal="center" vertical="center" wrapText="1"/>
    </xf>
    <xf numFmtId="0" fontId="23" fillId="0" borderId="0" xfId="0" applyFont="1" applyAlignment="1">
      <alignment horizontal="left" vertical="top" wrapText="1"/>
    </xf>
    <xf numFmtId="0" fontId="22" fillId="0" borderId="4" xfId="0" applyFont="1" applyBorder="1" applyAlignment="1">
      <alignment horizontal="center" vertical="center"/>
    </xf>
    <xf numFmtId="0" fontId="22" fillId="0" borderId="5" xfId="0" applyFont="1" applyBorder="1" applyAlignment="1">
      <alignment horizontal="center" vertical="center"/>
    </xf>
    <xf numFmtId="0" fontId="22" fillId="0" borderId="2" xfId="0" applyFont="1" applyBorder="1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0" fillId="0" borderId="0" xfId="0" applyFont="1"/>
    <xf numFmtId="1" fontId="0" fillId="0" borderId="0" xfId="0" applyNumberFormat="1" applyFont="1" applyAlignment="1">
      <alignment horizontal="center" vertical="center"/>
    </xf>
    <xf numFmtId="164" fontId="0" fillId="0" borderId="0" xfId="0" applyNumberFormat="1" applyFont="1" applyAlignment="1">
      <alignment horizontal="center" vertical="center"/>
    </xf>
    <xf numFmtId="43" fontId="0" fillId="0" borderId="0" xfId="0" applyNumberFormat="1" applyFont="1" applyAlignment="1">
      <alignment horizontal="center" vertical="center"/>
    </xf>
    <xf numFmtId="164" fontId="16" fillId="0" borderId="1" xfId="0" applyNumberFormat="1" applyFont="1" applyBorder="1" applyAlignment="1">
      <alignment horizontal="center"/>
    </xf>
    <xf numFmtId="164" fontId="16" fillId="0" borderId="2" xfId="0" applyNumberFormat="1" applyFont="1" applyBorder="1" applyAlignment="1">
      <alignment horizontal="center"/>
    </xf>
    <xf numFmtId="0" fontId="0" fillId="0" borderId="0" xfId="0" applyFont="1" applyAlignment="1">
      <alignment horizontal="center"/>
    </xf>
    <xf numFmtId="0" fontId="19" fillId="0" borderId="1" xfId="0" applyFont="1" applyBorder="1" applyAlignment="1">
      <alignment horizontal="center" vertical="center" wrapText="1"/>
    </xf>
    <xf numFmtId="0" fontId="19" fillId="0" borderId="1" xfId="0" applyFont="1" applyFill="1" applyBorder="1" applyAlignment="1">
      <alignment horizontal="center" vertical="center" wrapText="1"/>
    </xf>
    <xf numFmtId="0" fontId="16" fillId="0" borderId="1" xfId="0" applyFont="1" applyBorder="1" applyAlignment="1">
      <alignment horizontal="center" vertical="center"/>
    </xf>
    <xf numFmtId="1" fontId="16" fillId="0" borderId="1" xfId="0" applyNumberFormat="1" applyFont="1" applyBorder="1" applyAlignment="1">
      <alignment horizontal="center" vertical="center"/>
    </xf>
    <xf numFmtId="1" fontId="25" fillId="0" borderId="1" xfId="0" applyNumberFormat="1" applyFont="1" applyBorder="1" applyAlignment="1">
      <alignment horizontal="center" vertical="center"/>
    </xf>
    <xf numFmtId="164" fontId="25" fillId="0" borderId="1" xfId="1" applyNumberFormat="1" applyFont="1" applyFill="1" applyBorder="1"/>
    <xf numFmtId="164" fontId="25" fillId="0" borderId="1" xfId="1" applyNumberFormat="1" applyFont="1" applyFill="1" applyBorder="1" applyAlignment="1">
      <alignment horizontal="center"/>
    </xf>
    <xf numFmtId="1" fontId="25" fillId="0" borderId="1" xfId="2" applyNumberFormat="1" applyFont="1" applyBorder="1" applyAlignment="1">
      <alignment horizontal="center" vertical="top" wrapText="1"/>
    </xf>
    <xf numFmtId="0" fontId="16" fillId="0" borderId="1" xfId="0" applyFont="1" applyFill="1" applyBorder="1" applyAlignment="1">
      <alignment horizontal="center" vertical="center"/>
    </xf>
    <xf numFmtId="1" fontId="16" fillId="0" borderId="1" xfId="0" applyNumberFormat="1" applyFont="1" applyFill="1" applyBorder="1" applyAlignment="1">
      <alignment horizontal="center" vertical="center"/>
    </xf>
    <xf numFmtId="1" fontId="25" fillId="0" borderId="1" xfId="0" applyNumberFormat="1" applyFont="1" applyFill="1" applyBorder="1" applyAlignment="1">
      <alignment horizontal="center" vertical="center"/>
    </xf>
    <xf numFmtId="0" fontId="21" fillId="0" borderId="1" xfId="0" applyFont="1" applyBorder="1" applyAlignment="1">
      <alignment horizontal="center" vertical="center"/>
    </xf>
    <xf numFmtId="0" fontId="25" fillId="0" borderId="1" xfId="0" applyFont="1" applyBorder="1"/>
    <xf numFmtId="164" fontId="21" fillId="0" borderId="1" xfId="1" applyNumberFormat="1" applyFont="1" applyFill="1" applyBorder="1"/>
    <xf numFmtId="164" fontId="21" fillId="0" borderId="1" xfId="0" applyNumberFormat="1" applyFont="1" applyBorder="1"/>
    <xf numFmtId="164" fontId="21" fillId="0" borderId="1" xfId="1" applyNumberFormat="1" applyFont="1" applyFill="1" applyBorder="1" applyAlignment="1">
      <alignment horizontal="center"/>
    </xf>
    <xf numFmtId="0" fontId="7" fillId="0" borderId="0" xfId="0" applyFont="1" applyAlignment="1">
      <alignment horizontal="center" vertical="center"/>
    </xf>
    <xf numFmtId="0" fontId="25" fillId="0" borderId="0" xfId="0" applyFont="1" applyAlignment="1">
      <alignment horizontal="center" vertical="center"/>
    </xf>
    <xf numFmtId="1" fontId="26" fillId="0" borderId="0" xfId="0" applyNumberFormat="1" applyFont="1"/>
    <xf numFmtId="0" fontId="25" fillId="0" borderId="0" xfId="0" applyFont="1"/>
    <xf numFmtId="43" fontId="18" fillId="0" borderId="0" xfId="1" applyFont="1"/>
  </cellXfs>
  <cellStyles count="4">
    <cellStyle name="Comma" xfId="1" builtinId="3"/>
    <cellStyle name="Comma 2" xfId="3" xr:uid="{00000000-0005-0000-0000-000001000000}"/>
    <cellStyle name="Normal" xfId="0" builtinId="0"/>
    <cellStyle name="Normal 2" xfId="2" xr:uid="{00000000-0005-0000-0000-000003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231432</xdr:colOff>
      <xdr:row>34</xdr:row>
      <xdr:rowOff>119685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48D5C72-025D-2DEB-F8A3-8EDCC638DD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793067" cy="7087589"/>
        </a:xfrm>
        <a:prstGeom prst="rect">
          <a:avLst/>
        </a:prstGeom>
      </xdr:spPr>
    </xdr:pic>
    <xdr:clientData/>
  </xdr:twoCellAnchor>
  <xdr:twoCellAnchor editAs="oneCell">
    <xdr:from>
      <xdr:col>0</xdr:col>
      <xdr:colOff>102577</xdr:colOff>
      <xdr:row>34</xdr:row>
      <xdr:rowOff>65943</xdr:rowOff>
    </xdr:from>
    <xdr:to>
      <xdr:col>15</xdr:col>
      <xdr:colOff>290816</xdr:colOff>
      <xdr:row>58</xdr:row>
      <xdr:rowOff>172948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C0D80C9E-0D08-7F93-66F5-F8185ED5E3F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2989" t="12841"/>
        <a:stretch/>
      </xdr:blipFill>
      <xdr:spPr>
        <a:xfrm>
          <a:off x="102577" y="7033847"/>
          <a:ext cx="9749874" cy="477425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15</xdr:col>
      <xdr:colOff>449014</xdr:colOff>
      <xdr:row>41</xdr:row>
      <xdr:rowOff>29643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762116D-37C9-495F-0127-F614BC2B56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9593014" cy="764964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230334</xdr:colOff>
      <xdr:row>26</xdr:row>
      <xdr:rowOff>86428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CEFBD0C-28D4-0618-96DF-D7DD16D18B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422334" cy="5039428"/>
        </a:xfrm>
        <a:prstGeom prst="rect">
          <a:avLst/>
        </a:prstGeom>
      </xdr:spPr>
    </xdr:pic>
    <xdr:clientData/>
  </xdr:twoCellAnchor>
  <xdr:twoCellAnchor>
    <xdr:from>
      <xdr:col>1</xdr:col>
      <xdr:colOff>304800</xdr:colOff>
      <xdr:row>30</xdr:row>
      <xdr:rowOff>9525</xdr:rowOff>
    </xdr:from>
    <xdr:to>
      <xdr:col>10</xdr:col>
      <xdr:colOff>552450</xdr:colOff>
      <xdr:row>50</xdr:row>
      <xdr:rowOff>104775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50CB09FB-5449-3011-3C48-5B23725FC7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" y="5724525"/>
          <a:ext cx="5734050" cy="390525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192"/>
  <sheetViews>
    <sheetView tabSelected="1" topLeftCell="A175" zoomScale="205" zoomScaleNormal="205" workbookViewId="0">
      <selection activeCell="G184" sqref="G184"/>
    </sheetView>
  </sheetViews>
  <sheetFormatPr defaultRowHeight="16.5" x14ac:dyDescent="0.3"/>
  <cols>
    <col min="1" max="1" width="4.5703125" style="81" customWidth="1"/>
    <col min="2" max="2" width="5.42578125" style="81" customWidth="1"/>
    <col min="3" max="3" width="4.140625" style="81" customWidth="1"/>
    <col min="4" max="4" width="6.28515625" style="82" customWidth="1"/>
    <col min="5" max="7" width="5.5703125" style="82" customWidth="1"/>
    <col min="8" max="8" width="6.5703125" style="31" customWidth="1"/>
    <col min="9" max="9" width="6" style="84" customWidth="1"/>
    <col min="10" max="10" width="10.7109375" style="84" customWidth="1"/>
    <col min="11" max="11" width="11.28515625" style="84" customWidth="1"/>
    <col min="12" max="12" width="7.140625" style="84" customWidth="1"/>
    <col min="13" max="13" width="9.85546875" style="84" customWidth="1"/>
    <col min="14" max="14" width="15" style="32" customWidth="1"/>
    <col min="15" max="15" width="9.140625" style="32"/>
    <col min="16" max="16384" width="9.140625" style="31"/>
  </cols>
  <sheetData>
    <row r="1" spans="1:15" ht="60.75" customHeight="1" x14ac:dyDescent="0.3">
      <c r="A1" s="52" t="s">
        <v>1</v>
      </c>
      <c r="B1" s="65" t="s">
        <v>0</v>
      </c>
      <c r="C1" s="65" t="s">
        <v>3</v>
      </c>
      <c r="D1" s="65" t="s">
        <v>2</v>
      </c>
      <c r="E1" s="66" t="s">
        <v>20</v>
      </c>
      <c r="F1" s="66" t="s">
        <v>28</v>
      </c>
      <c r="G1" s="65" t="s">
        <v>29</v>
      </c>
      <c r="H1" s="65" t="s">
        <v>4</v>
      </c>
      <c r="I1" s="65" t="s">
        <v>50</v>
      </c>
      <c r="J1" s="65" t="s">
        <v>51</v>
      </c>
      <c r="K1" s="65" t="s">
        <v>52</v>
      </c>
      <c r="L1" s="65" t="s">
        <v>53</v>
      </c>
      <c r="M1" s="65" t="s">
        <v>54</v>
      </c>
    </row>
    <row r="2" spans="1:15" s="34" customFormat="1" ht="13.5" x14ac:dyDescent="0.25">
      <c r="A2" s="67">
        <v>1</v>
      </c>
      <c r="B2" s="67">
        <v>101</v>
      </c>
      <c r="C2" s="67">
        <v>1</v>
      </c>
      <c r="D2" s="68" t="s">
        <v>31</v>
      </c>
      <c r="E2" s="68">
        <v>1004</v>
      </c>
      <c r="F2" s="68">
        <v>61</v>
      </c>
      <c r="G2" s="68">
        <f>E2+F2</f>
        <v>1065</v>
      </c>
      <c r="H2" s="68">
        <f>G2*1.1</f>
        <v>1171.5</v>
      </c>
      <c r="I2" s="69">
        <v>31000</v>
      </c>
      <c r="J2" s="70">
        <f>G2*I2</f>
        <v>33015000</v>
      </c>
      <c r="K2" s="71">
        <f>ROUND(J2*1.1,0)</f>
        <v>36316500</v>
      </c>
      <c r="L2" s="72">
        <f>MROUND((K2*0.03/12),500)</f>
        <v>91000</v>
      </c>
      <c r="M2" s="71">
        <f>H2*3200</f>
        <v>3748800</v>
      </c>
      <c r="N2" s="33"/>
      <c r="O2" s="33">
        <f>J2/H2</f>
        <v>28181.81818181818</v>
      </c>
    </row>
    <row r="3" spans="1:15" s="34" customFormat="1" ht="13.5" x14ac:dyDescent="0.25">
      <c r="A3" s="67">
        <v>2</v>
      </c>
      <c r="B3" s="67">
        <v>102</v>
      </c>
      <c r="C3" s="67">
        <v>1</v>
      </c>
      <c r="D3" s="68" t="s">
        <v>31</v>
      </c>
      <c r="E3" s="68">
        <v>1004</v>
      </c>
      <c r="F3" s="68">
        <v>61</v>
      </c>
      <c r="G3" s="68">
        <f t="shared" ref="G3:G45" si="0">E3+F3</f>
        <v>1065</v>
      </c>
      <c r="H3" s="68">
        <f t="shared" ref="H3:H66" si="1">G3*1.1</f>
        <v>1171.5</v>
      </c>
      <c r="I3" s="69">
        <f>I2</f>
        <v>31000</v>
      </c>
      <c r="J3" s="70">
        <f t="shared" ref="J3:J66" si="2">G3*I3</f>
        <v>33015000</v>
      </c>
      <c r="K3" s="71">
        <f t="shared" ref="K3:K66" si="3">ROUND(J3*1.1,0)</f>
        <v>36316500</v>
      </c>
      <c r="L3" s="72">
        <f t="shared" ref="L3:L66" si="4">MROUND((K3*0.03/12),500)</f>
        <v>91000</v>
      </c>
      <c r="M3" s="71">
        <f t="shared" ref="M3:M66" si="5">H3*3200</f>
        <v>3748800</v>
      </c>
      <c r="N3" s="33"/>
      <c r="O3" s="33"/>
    </row>
    <row r="4" spans="1:15" s="34" customFormat="1" ht="13.5" x14ac:dyDescent="0.25">
      <c r="A4" s="67">
        <v>3</v>
      </c>
      <c r="B4" s="67">
        <v>201</v>
      </c>
      <c r="C4" s="67">
        <v>2</v>
      </c>
      <c r="D4" s="68" t="s">
        <v>31</v>
      </c>
      <c r="E4" s="68">
        <v>1004</v>
      </c>
      <c r="F4" s="68">
        <v>61</v>
      </c>
      <c r="G4" s="68">
        <f t="shared" si="0"/>
        <v>1065</v>
      </c>
      <c r="H4" s="68">
        <f t="shared" si="1"/>
        <v>1171.5</v>
      </c>
      <c r="I4" s="69">
        <f>I3+100</f>
        <v>31100</v>
      </c>
      <c r="J4" s="70">
        <f t="shared" si="2"/>
        <v>33121500</v>
      </c>
      <c r="K4" s="71">
        <f t="shared" si="3"/>
        <v>36433650</v>
      </c>
      <c r="L4" s="72">
        <f t="shared" si="4"/>
        <v>91000</v>
      </c>
      <c r="M4" s="71">
        <f t="shared" si="5"/>
        <v>3748800</v>
      </c>
      <c r="N4" s="33"/>
      <c r="O4" s="33"/>
    </row>
    <row r="5" spans="1:15" s="34" customFormat="1" ht="13.5" x14ac:dyDescent="0.25">
      <c r="A5" s="67">
        <v>4</v>
      </c>
      <c r="B5" s="67">
        <v>202</v>
      </c>
      <c r="C5" s="67">
        <v>2</v>
      </c>
      <c r="D5" s="68" t="s">
        <v>31</v>
      </c>
      <c r="E5" s="68">
        <v>1004</v>
      </c>
      <c r="F5" s="68">
        <v>61</v>
      </c>
      <c r="G5" s="68">
        <f t="shared" si="0"/>
        <v>1065</v>
      </c>
      <c r="H5" s="68">
        <f t="shared" si="1"/>
        <v>1171.5</v>
      </c>
      <c r="I5" s="69">
        <f>I4</f>
        <v>31100</v>
      </c>
      <c r="J5" s="70">
        <f t="shared" si="2"/>
        <v>33121500</v>
      </c>
      <c r="K5" s="71">
        <f t="shared" si="3"/>
        <v>36433650</v>
      </c>
      <c r="L5" s="72">
        <f t="shared" si="4"/>
        <v>91000</v>
      </c>
      <c r="M5" s="71">
        <f t="shared" si="5"/>
        <v>3748800</v>
      </c>
      <c r="N5" s="33"/>
      <c r="O5" s="33"/>
    </row>
    <row r="6" spans="1:15" s="34" customFormat="1" ht="13.5" x14ac:dyDescent="0.25">
      <c r="A6" s="67">
        <v>5</v>
      </c>
      <c r="B6" s="67">
        <v>205</v>
      </c>
      <c r="C6" s="67">
        <v>2</v>
      </c>
      <c r="D6" s="68" t="s">
        <v>16</v>
      </c>
      <c r="E6" s="68">
        <v>728</v>
      </c>
      <c r="F6" s="68">
        <v>30</v>
      </c>
      <c r="G6" s="68">
        <f t="shared" si="0"/>
        <v>758</v>
      </c>
      <c r="H6" s="68">
        <f t="shared" si="1"/>
        <v>833.80000000000007</v>
      </c>
      <c r="I6" s="69">
        <f>I5</f>
        <v>31100</v>
      </c>
      <c r="J6" s="70">
        <f t="shared" si="2"/>
        <v>23573800</v>
      </c>
      <c r="K6" s="71">
        <f t="shared" si="3"/>
        <v>25931180</v>
      </c>
      <c r="L6" s="72">
        <f t="shared" si="4"/>
        <v>65000</v>
      </c>
      <c r="M6" s="71">
        <f t="shared" si="5"/>
        <v>2668160</v>
      </c>
      <c r="N6" s="33"/>
      <c r="O6" s="33"/>
    </row>
    <row r="7" spans="1:15" s="34" customFormat="1" ht="13.5" x14ac:dyDescent="0.25">
      <c r="A7" s="67">
        <v>6</v>
      </c>
      <c r="B7" s="67">
        <v>206</v>
      </c>
      <c r="C7" s="67">
        <v>2</v>
      </c>
      <c r="D7" s="68" t="s">
        <v>16</v>
      </c>
      <c r="E7" s="68">
        <v>728</v>
      </c>
      <c r="F7" s="68">
        <v>30</v>
      </c>
      <c r="G7" s="68">
        <f t="shared" si="0"/>
        <v>758</v>
      </c>
      <c r="H7" s="68">
        <f t="shared" si="1"/>
        <v>833.80000000000007</v>
      </c>
      <c r="I7" s="69">
        <f>I6</f>
        <v>31100</v>
      </c>
      <c r="J7" s="70">
        <f t="shared" si="2"/>
        <v>23573800</v>
      </c>
      <c r="K7" s="71">
        <f t="shared" si="3"/>
        <v>25931180</v>
      </c>
      <c r="L7" s="72">
        <f t="shared" si="4"/>
        <v>65000</v>
      </c>
      <c r="M7" s="71">
        <f t="shared" si="5"/>
        <v>2668160</v>
      </c>
      <c r="N7" s="33"/>
      <c r="O7" s="33"/>
    </row>
    <row r="8" spans="1:15" s="34" customFormat="1" ht="13.5" x14ac:dyDescent="0.25">
      <c r="A8" s="67">
        <v>7</v>
      </c>
      <c r="B8" s="67">
        <v>301</v>
      </c>
      <c r="C8" s="67">
        <v>3</v>
      </c>
      <c r="D8" s="68" t="s">
        <v>31</v>
      </c>
      <c r="E8" s="68">
        <v>1004</v>
      </c>
      <c r="F8" s="68">
        <v>61</v>
      </c>
      <c r="G8" s="68">
        <f t="shared" si="0"/>
        <v>1065</v>
      </c>
      <c r="H8" s="68">
        <f t="shared" si="1"/>
        <v>1171.5</v>
      </c>
      <c r="I8" s="69">
        <f>I7+100</f>
        <v>31200</v>
      </c>
      <c r="J8" s="70">
        <f t="shared" si="2"/>
        <v>33228000</v>
      </c>
      <c r="K8" s="71">
        <f t="shared" si="3"/>
        <v>36550800</v>
      </c>
      <c r="L8" s="72">
        <f t="shared" si="4"/>
        <v>91500</v>
      </c>
      <c r="M8" s="71">
        <f t="shared" si="5"/>
        <v>3748800</v>
      </c>
      <c r="N8" s="33"/>
      <c r="O8" s="33"/>
    </row>
    <row r="9" spans="1:15" s="34" customFormat="1" ht="13.5" x14ac:dyDescent="0.25">
      <c r="A9" s="67">
        <v>8</v>
      </c>
      <c r="B9" s="67">
        <v>302</v>
      </c>
      <c r="C9" s="67">
        <v>3</v>
      </c>
      <c r="D9" s="68" t="s">
        <v>31</v>
      </c>
      <c r="E9" s="68">
        <v>1004</v>
      </c>
      <c r="F9" s="68">
        <v>61</v>
      </c>
      <c r="G9" s="68">
        <f t="shared" si="0"/>
        <v>1065</v>
      </c>
      <c r="H9" s="68">
        <f t="shared" si="1"/>
        <v>1171.5</v>
      </c>
      <c r="I9" s="69">
        <f>I8</f>
        <v>31200</v>
      </c>
      <c r="J9" s="70">
        <f t="shared" si="2"/>
        <v>33228000</v>
      </c>
      <c r="K9" s="71">
        <f t="shared" si="3"/>
        <v>36550800</v>
      </c>
      <c r="L9" s="72">
        <f t="shared" si="4"/>
        <v>91500</v>
      </c>
      <c r="M9" s="71">
        <f t="shared" si="5"/>
        <v>3748800</v>
      </c>
      <c r="N9" s="33"/>
      <c r="O9" s="33"/>
    </row>
    <row r="10" spans="1:15" s="34" customFormat="1" ht="13.5" x14ac:dyDescent="0.25">
      <c r="A10" s="67">
        <v>9</v>
      </c>
      <c r="B10" s="67">
        <v>305</v>
      </c>
      <c r="C10" s="67">
        <v>3</v>
      </c>
      <c r="D10" s="68" t="s">
        <v>16</v>
      </c>
      <c r="E10" s="68">
        <v>728</v>
      </c>
      <c r="F10" s="68">
        <v>30</v>
      </c>
      <c r="G10" s="68">
        <f t="shared" si="0"/>
        <v>758</v>
      </c>
      <c r="H10" s="68">
        <f t="shared" si="1"/>
        <v>833.80000000000007</v>
      </c>
      <c r="I10" s="69">
        <f>I9</f>
        <v>31200</v>
      </c>
      <c r="J10" s="70">
        <f t="shared" si="2"/>
        <v>23649600</v>
      </c>
      <c r="K10" s="71">
        <f t="shared" si="3"/>
        <v>26014560</v>
      </c>
      <c r="L10" s="72">
        <f t="shared" si="4"/>
        <v>65000</v>
      </c>
      <c r="M10" s="71">
        <f t="shared" si="5"/>
        <v>2668160</v>
      </c>
      <c r="N10" s="33"/>
      <c r="O10" s="33"/>
    </row>
    <row r="11" spans="1:15" s="34" customFormat="1" ht="13.5" x14ac:dyDescent="0.25">
      <c r="A11" s="67">
        <v>10</v>
      </c>
      <c r="B11" s="67">
        <v>306</v>
      </c>
      <c r="C11" s="67">
        <v>3</v>
      </c>
      <c r="D11" s="68" t="s">
        <v>16</v>
      </c>
      <c r="E11" s="68">
        <v>728</v>
      </c>
      <c r="F11" s="68">
        <v>30</v>
      </c>
      <c r="G11" s="68">
        <f t="shared" si="0"/>
        <v>758</v>
      </c>
      <c r="H11" s="68">
        <f t="shared" si="1"/>
        <v>833.80000000000007</v>
      </c>
      <c r="I11" s="69">
        <f>I10</f>
        <v>31200</v>
      </c>
      <c r="J11" s="70">
        <f t="shared" si="2"/>
        <v>23649600</v>
      </c>
      <c r="K11" s="71">
        <f t="shared" si="3"/>
        <v>26014560</v>
      </c>
      <c r="L11" s="72">
        <f t="shared" si="4"/>
        <v>65000</v>
      </c>
      <c r="M11" s="71">
        <f t="shared" si="5"/>
        <v>2668160</v>
      </c>
      <c r="N11" s="33"/>
      <c r="O11" s="33"/>
    </row>
    <row r="12" spans="1:15" s="34" customFormat="1" ht="13.5" x14ac:dyDescent="0.25">
      <c r="A12" s="67">
        <v>11</v>
      </c>
      <c r="B12" s="67">
        <v>401</v>
      </c>
      <c r="C12" s="67">
        <v>4</v>
      </c>
      <c r="D12" s="68" t="s">
        <v>31</v>
      </c>
      <c r="E12" s="68">
        <v>1004</v>
      </c>
      <c r="F12" s="68">
        <v>61</v>
      </c>
      <c r="G12" s="68">
        <f t="shared" si="0"/>
        <v>1065</v>
      </c>
      <c r="H12" s="68">
        <f t="shared" si="1"/>
        <v>1171.5</v>
      </c>
      <c r="I12" s="69">
        <f>I11+100</f>
        <v>31300</v>
      </c>
      <c r="J12" s="70">
        <f t="shared" si="2"/>
        <v>33334500</v>
      </c>
      <c r="K12" s="71">
        <f t="shared" si="3"/>
        <v>36667950</v>
      </c>
      <c r="L12" s="72">
        <f t="shared" si="4"/>
        <v>91500</v>
      </c>
      <c r="M12" s="71">
        <f t="shared" si="5"/>
        <v>3748800</v>
      </c>
      <c r="N12" s="33"/>
      <c r="O12" s="33"/>
    </row>
    <row r="13" spans="1:15" s="34" customFormat="1" ht="13.5" x14ac:dyDescent="0.25">
      <c r="A13" s="67">
        <v>12</v>
      </c>
      <c r="B13" s="67">
        <v>402</v>
      </c>
      <c r="C13" s="67">
        <v>4</v>
      </c>
      <c r="D13" s="68" t="s">
        <v>31</v>
      </c>
      <c r="E13" s="68">
        <v>1004</v>
      </c>
      <c r="F13" s="68">
        <v>61</v>
      </c>
      <c r="G13" s="68">
        <f t="shared" si="0"/>
        <v>1065</v>
      </c>
      <c r="H13" s="68">
        <f t="shared" si="1"/>
        <v>1171.5</v>
      </c>
      <c r="I13" s="69">
        <f>I12</f>
        <v>31300</v>
      </c>
      <c r="J13" s="70">
        <f t="shared" si="2"/>
        <v>33334500</v>
      </c>
      <c r="K13" s="71">
        <f t="shared" si="3"/>
        <v>36667950</v>
      </c>
      <c r="L13" s="72">
        <f t="shared" si="4"/>
        <v>91500</v>
      </c>
      <c r="M13" s="71">
        <f t="shared" si="5"/>
        <v>3748800</v>
      </c>
      <c r="N13" s="33"/>
      <c r="O13" s="33"/>
    </row>
    <row r="14" spans="1:15" s="34" customFormat="1" ht="13.5" x14ac:dyDescent="0.25">
      <c r="A14" s="67">
        <v>13</v>
      </c>
      <c r="B14" s="67">
        <v>403</v>
      </c>
      <c r="C14" s="67">
        <v>4</v>
      </c>
      <c r="D14" s="68" t="s">
        <v>31</v>
      </c>
      <c r="E14" s="68">
        <v>882</v>
      </c>
      <c r="F14" s="68">
        <v>56</v>
      </c>
      <c r="G14" s="68">
        <f t="shared" si="0"/>
        <v>938</v>
      </c>
      <c r="H14" s="68">
        <f t="shared" si="1"/>
        <v>1031.8000000000002</v>
      </c>
      <c r="I14" s="69">
        <f>I13</f>
        <v>31300</v>
      </c>
      <c r="J14" s="70">
        <f t="shared" si="2"/>
        <v>29359400</v>
      </c>
      <c r="K14" s="71">
        <f t="shared" si="3"/>
        <v>32295340</v>
      </c>
      <c r="L14" s="72">
        <f t="shared" si="4"/>
        <v>80500</v>
      </c>
      <c r="M14" s="71">
        <f t="shared" si="5"/>
        <v>3301760.0000000005</v>
      </c>
      <c r="N14" s="33"/>
      <c r="O14" s="33"/>
    </row>
    <row r="15" spans="1:15" s="34" customFormat="1" ht="13.5" x14ac:dyDescent="0.25">
      <c r="A15" s="67">
        <v>14</v>
      </c>
      <c r="B15" s="67">
        <v>404</v>
      </c>
      <c r="C15" s="67">
        <v>4</v>
      </c>
      <c r="D15" s="68" t="s">
        <v>31</v>
      </c>
      <c r="E15" s="68">
        <v>882</v>
      </c>
      <c r="F15" s="68">
        <v>56</v>
      </c>
      <c r="G15" s="68">
        <f t="shared" si="0"/>
        <v>938</v>
      </c>
      <c r="H15" s="68">
        <f t="shared" si="1"/>
        <v>1031.8000000000002</v>
      </c>
      <c r="I15" s="69">
        <f>I14</f>
        <v>31300</v>
      </c>
      <c r="J15" s="70">
        <f t="shared" si="2"/>
        <v>29359400</v>
      </c>
      <c r="K15" s="71">
        <f t="shared" si="3"/>
        <v>32295340</v>
      </c>
      <c r="L15" s="72">
        <f t="shared" si="4"/>
        <v>80500</v>
      </c>
      <c r="M15" s="71">
        <f t="shared" si="5"/>
        <v>3301760.0000000005</v>
      </c>
      <c r="N15" s="33"/>
      <c r="O15" s="33"/>
    </row>
    <row r="16" spans="1:15" s="34" customFormat="1" ht="13.5" x14ac:dyDescent="0.25">
      <c r="A16" s="67">
        <v>15</v>
      </c>
      <c r="B16" s="67">
        <v>405</v>
      </c>
      <c r="C16" s="67">
        <v>4</v>
      </c>
      <c r="D16" s="68" t="s">
        <v>16</v>
      </c>
      <c r="E16" s="68">
        <v>728</v>
      </c>
      <c r="F16" s="68">
        <v>30</v>
      </c>
      <c r="G16" s="68">
        <f t="shared" si="0"/>
        <v>758</v>
      </c>
      <c r="H16" s="68">
        <f t="shared" si="1"/>
        <v>833.80000000000007</v>
      </c>
      <c r="I16" s="69">
        <f>I15</f>
        <v>31300</v>
      </c>
      <c r="J16" s="70">
        <f t="shared" si="2"/>
        <v>23725400</v>
      </c>
      <c r="K16" s="71">
        <f t="shared" si="3"/>
        <v>26097940</v>
      </c>
      <c r="L16" s="72">
        <f t="shared" si="4"/>
        <v>65000</v>
      </c>
      <c r="M16" s="71">
        <f t="shared" si="5"/>
        <v>2668160</v>
      </c>
      <c r="N16" s="33"/>
      <c r="O16" s="33"/>
    </row>
    <row r="17" spans="1:15" s="34" customFormat="1" ht="13.5" x14ac:dyDescent="0.25">
      <c r="A17" s="67">
        <v>16</v>
      </c>
      <c r="B17" s="67">
        <v>406</v>
      </c>
      <c r="C17" s="67">
        <v>4</v>
      </c>
      <c r="D17" s="68" t="s">
        <v>16</v>
      </c>
      <c r="E17" s="68">
        <v>728</v>
      </c>
      <c r="F17" s="68">
        <v>30</v>
      </c>
      <c r="G17" s="68">
        <f t="shared" si="0"/>
        <v>758</v>
      </c>
      <c r="H17" s="68">
        <f t="shared" si="1"/>
        <v>833.80000000000007</v>
      </c>
      <c r="I17" s="69">
        <f>I16</f>
        <v>31300</v>
      </c>
      <c r="J17" s="70">
        <f t="shared" si="2"/>
        <v>23725400</v>
      </c>
      <c r="K17" s="71">
        <f t="shared" si="3"/>
        <v>26097940</v>
      </c>
      <c r="L17" s="72">
        <f t="shared" si="4"/>
        <v>65000</v>
      </c>
      <c r="M17" s="71">
        <f t="shared" si="5"/>
        <v>2668160</v>
      </c>
      <c r="N17" s="33"/>
      <c r="O17" s="33"/>
    </row>
    <row r="18" spans="1:15" s="34" customFormat="1" ht="13.5" x14ac:dyDescent="0.25">
      <c r="A18" s="67">
        <v>17</v>
      </c>
      <c r="B18" s="67">
        <v>501</v>
      </c>
      <c r="C18" s="67">
        <v>5</v>
      </c>
      <c r="D18" s="68" t="s">
        <v>31</v>
      </c>
      <c r="E18" s="68">
        <v>1004</v>
      </c>
      <c r="F18" s="68">
        <v>61</v>
      </c>
      <c r="G18" s="68">
        <f t="shared" si="0"/>
        <v>1065</v>
      </c>
      <c r="H18" s="68">
        <f t="shared" si="1"/>
        <v>1171.5</v>
      </c>
      <c r="I18" s="69">
        <f>I17+100</f>
        <v>31400</v>
      </c>
      <c r="J18" s="70">
        <f t="shared" si="2"/>
        <v>33441000</v>
      </c>
      <c r="K18" s="71">
        <f t="shared" si="3"/>
        <v>36785100</v>
      </c>
      <c r="L18" s="72">
        <f t="shared" si="4"/>
        <v>92000</v>
      </c>
      <c r="M18" s="71">
        <f t="shared" si="5"/>
        <v>3748800</v>
      </c>
      <c r="N18" s="33"/>
      <c r="O18" s="33"/>
    </row>
    <row r="19" spans="1:15" s="34" customFormat="1" ht="13.5" x14ac:dyDescent="0.25">
      <c r="A19" s="67">
        <v>18</v>
      </c>
      <c r="B19" s="67">
        <v>502</v>
      </c>
      <c r="C19" s="67">
        <v>5</v>
      </c>
      <c r="D19" s="68" t="s">
        <v>31</v>
      </c>
      <c r="E19" s="68">
        <v>1004</v>
      </c>
      <c r="F19" s="68">
        <v>61</v>
      </c>
      <c r="G19" s="68">
        <f t="shared" si="0"/>
        <v>1065</v>
      </c>
      <c r="H19" s="68">
        <f t="shared" si="1"/>
        <v>1171.5</v>
      </c>
      <c r="I19" s="69">
        <f>I18</f>
        <v>31400</v>
      </c>
      <c r="J19" s="70">
        <f t="shared" si="2"/>
        <v>33441000</v>
      </c>
      <c r="K19" s="71">
        <f t="shared" si="3"/>
        <v>36785100</v>
      </c>
      <c r="L19" s="72">
        <f t="shared" si="4"/>
        <v>92000</v>
      </c>
      <c r="M19" s="71">
        <f t="shared" si="5"/>
        <v>3748800</v>
      </c>
      <c r="N19" s="33"/>
      <c r="O19" s="33"/>
    </row>
    <row r="20" spans="1:15" s="34" customFormat="1" ht="13.5" x14ac:dyDescent="0.25">
      <c r="A20" s="67">
        <v>19</v>
      </c>
      <c r="B20" s="67">
        <v>503</v>
      </c>
      <c r="C20" s="67">
        <v>5</v>
      </c>
      <c r="D20" s="68" t="s">
        <v>31</v>
      </c>
      <c r="E20" s="68">
        <v>882</v>
      </c>
      <c r="F20" s="68">
        <v>56</v>
      </c>
      <c r="G20" s="68">
        <f t="shared" si="0"/>
        <v>938</v>
      </c>
      <c r="H20" s="68">
        <f t="shared" si="1"/>
        <v>1031.8000000000002</v>
      </c>
      <c r="I20" s="69">
        <f>I19</f>
        <v>31400</v>
      </c>
      <c r="J20" s="70">
        <f t="shared" si="2"/>
        <v>29453200</v>
      </c>
      <c r="K20" s="71">
        <f t="shared" si="3"/>
        <v>32398520</v>
      </c>
      <c r="L20" s="72">
        <f t="shared" si="4"/>
        <v>81000</v>
      </c>
      <c r="M20" s="71">
        <f t="shared" si="5"/>
        <v>3301760.0000000005</v>
      </c>
      <c r="N20" s="33"/>
      <c r="O20" s="33"/>
    </row>
    <row r="21" spans="1:15" s="34" customFormat="1" ht="13.5" x14ac:dyDescent="0.25">
      <c r="A21" s="67">
        <v>20</v>
      </c>
      <c r="B21" s="67">
        <v>504</v>
      </c>
      <c r="C21" s="67">
        <v>5</v>
      </c>
      <c r="D21" s="68" t="s">
        <v>31</v>
      </c>
      <c r="E21" s="68">
        <v>882</v>
      </c>
      <c r="F21" s="68">
        <v>56</v>
      </c>
      <c r="G21" s="68">
        <f t="shared" si="0"/>
        <v>938</v>
      </c>
      <c r="H21" s="68">
        <f t="shared" si="1"/>
        <v>1031.8000000000002</v>
      </c>
      <c r="I21" s="69">
        <f>I20</f>
        <v>31400</v>
      </c>
      <c r="J21" s="70">
        <f t="shared" si="2"/>
        <v>29453200</v>
      </c>
      <c r="K21" s="71">
        <f t="shared" si="3"/>
        <v>32398520</v>
      </c>
      <c r="L21" s="72">
        <f t="shared" si="4"/>
        <v>81000</v>
      </c>
      <c r="M21" s="71">
        <f t="shared" si="5"/>
        <v>3301760.0000000005</v>
      </c>
      <c r="N21" s="33"/>
      <c r="O21" s="33"/>
    </row>
    <row r="22" spans="1:15" s="34" customFormat="1" ht="13.5" x14ac:dyDescent="0.25">
      <c r="A22" s="67">
        <v>21</v>
      </c>
      <c r="B22" s="67">
        <v>505</v>
      </c>
      <c r="C22" s="67">
        <v>5</v>
      </c>
      <c r="D22" s="68" t="s">
        <v>16</v>
      </c>
      <c r="E22" s="68">
        <v>728</v>
      </c>
      <c r="F22" s="68">
        <v>30</v>
      </c>
      <c r="G22" s="68">
        <f t="shared" si="0"/>
        <v>758</v>
      </c>
      <c r="H22" s="68">
        <f t="shared" si="1"/>
        <v>833.80000000000007</v>
      </c>
      <c r="I22" s="69">
        <f>I21</f>
        <v>31400</v>
      </c>
      <c r="J22" s="70">
        <f t="shared" si="2"/>
        <v>23801200</v>
      </c>
      <c r="K22" s="71">
        <f t="shared" si="3"/>
        <v>26181320</v>
      </c>
      <c r="L22" s="72">
        <f t="shared" si="4"/>
        <v>65500</v>
      </c>
      <c r="M22" s="71">
        <f t="shared" si="5"/>
        <v>2668160</v>
      </c>
      <c r="N22" s="33"/>
      <c r="O22" s="33"/>
    </row>
    <row r="23" spans="1:15" s="34" customFormat="1" ht="13.5" x14ac:dyDescent="0.25">
      <c r="A23" s="67">
        <v>22</v>
      </c>
      <c r="B23" s="67">
        <v>506</v>
      </c>
      <c r="C23" s="67">
        <v>5</v>
      </c>
      <c r="D23" s="68" t="s">
        <v>16</v>
      </c>
      <c r="E23" s="68">
        <v>728</v>
      </c>
      <c r="F23" s="68">
        <v>30</v>
      </c>
      <c r="G23" s="68">
        <f t="shared" si="0"/>
        <v>758</v>
      </c>
      <c r="H23" s="68">
        <f t="shared" si="1"/>
        <v>833.80000000000007</v>
      </c>
      <c r="I23" s="69">
        <f>I22</f>
        <v>31400</v>
      </c>
      <c r="J23" s="70">
        <f t="shared" si="2"/>
        <v>23801200</v>
      </c>
      <c r="K23" s="71">
        <f t="shared" si="3"/>
        <v>26181320</v>
      </c>
      <c r="L23" s="72">
        <f t="shared" si="4"/>
        <v>65500</v>
      </c>
      <c r="M23" s="71">
        <f t="shared" si="5"/>
        <v>2668160</v>
      </c>
      <c r="N23" s="33"/>
      <c r="O23" s="33"/>
    </row>
    <row r="24" spans="1:15" s="34" customFormat="1" ht="13.5" x14ac:dyDescent="0.25">
      <c r="A24" s="67">
        <v>23</v>
      </c>
      <c r="B24" s="73">
        <v>601</v>
      </c>
      <c r="C24" s="73">
        <v>6</v>
      </c>
      <c r="D24" s="74" t="s">
        <v>31</v>
      </c>
      <c r="E24" s="74">
        <v>1004</v>
      </c>
      <c r="F24" s="74">
        <v>61</v>
      </c>
      <c r="G24" s="74">
        <f t="shared" si="0"/>
        <v>1065</v>
      </c>
      <c r="H24" s="74">
        <f t="shared" si="1"/>
        <v>1171.5</v>
      </c>
      <c r="I24" s="75">
        <f>I23+100</f>
        <v>31500</v>
      </c>
      <c r="J24" s="70">
        <f t="shared" si="2"/>
        <v>33547500</v>
      </c>
      <c r="K24" s="71">
        <f t="shared" si="3"/>
        <v>36902250</v>
      </c>
      <c r="L24" s="72">
        <f t="shared" si="4"/>
        <v>92500</v>
      </c>
      <c r="M24" s="71">
        <f t="shared" si="5"/>
        <v>3748800</v>
      </c>
      <c r="N24" s="33"/>
      <c r="O24" s="33"/>
    </row>
    <row r="25" spans="1:15" s="34" customFormat="1" ht="13.5" x14ac:dyDescent="0.25">
      <c r="A25" s="67">
        <v>24</v>
      </c>
      <c r="B25" s="73">
        <v>602</v>
      </c>
      <c r="C25" s="73">
        <v>6</v>
      </c>
      <c r="D25" s="74" t="s">
        <v>31</v>
      </c>
      <c r="E25" s="74">
        <v>1004</v>
      </c>
      <c r="F25" s="74">
        <v>61</v>
      </c>
      <c r="G25" s="74">
        <f t="shared" si="0"/>
        <v>1065</v>
      </c>
      <c r="H25" s="74">
        <f t="shared" si="1"/>
        <v>1171.5</v>
      </c>
      <c r="I25" s="75">
        <f>I24</f>
        <v>31500</v>
      </c>
      <c r="J25" s="70">
        <f t="shared" si="2"/>
        <v>33547500</v>
      </c>
      <c r="K25" s="71">
        <f t="shared" si="3"/>
        <v>36902250</v>
      </c>
      <c r="L25" s="72">
        <f t="shared" si="4"/>
        <v>92500</v>
      </c>
      <c r="M25" s="71">
        <f t="shared" si="5"/>
        <v>3748800</v>
      </c>
      <c r="N25" s="33"/>
      <c r="O25" s="33"/>
    </row>
    <row r="26" spans="1:15" s="34" customFormat="1" ht="13.5" x14ac:dyDescent="0.25">
      <c r="A26" s="67">
        <v>25</v>
      </c>
      <c r="B26" s="73">
        <v>603</v>
      </c>
      <c r="C26" s="73">
        <v>6</v>
      </c>
      <c r="D26" s="74" t="s">
        <v>31</v>
      </c>
      <c r="E26" s="74">
        <v>882</v>
      </c>
      <c r="F26" s="74">
        <v>56</v>
      </c>
      <c r="G26" s="74">
        <f t="shared" si="0"/>
        <v>938</v>
      </c>
      <c r="H26" s="74">
        <f t="shared" si="1"/>
        <v>1031.8000000000002</v>
      </c>
      <c r="I26" s="75">
        <f>I25</f>
        <v>31500</v>
      </c>
      <c r="J26" s="70">
        <f t="shared" si="2"/>
        <v>29547000</v>
      </c>
      <c r="K26" s="71">
        <f t="shared" si="3"/>
        <v>32501700</v>
      </c>
      <c r="L26" s="72">
        <f t="shared" si="4"/>
        <v>81500</v>
      </c>
      <c r="M26" s="71">
        <f t="shared" si="5"/>
        <v>3301760.0000000005</v>
      </c>
      <c r="N26" s="33"/>
      <c r="O26" s="33"/>
    </row>
    <row r="27" spans="1:15" s="34" customFormat="1" ht="13.5" x14ac:dyDescent="0.25">
      <c r="A27" s="67">
        <v>26</v>
      </c>
      <c r="B27" s="73">
        <v>604</v>
      </c>
      <c r="C27" s="73">
        <v>6</v>
      </c>
      <c r="D27" s="74" t="s">
        <v>31</v>
      </c>
      <c r="E27" s="74">
        <v>882</v>
      </c>
      <c r="F27" s="74">
        <v>56</v>
      </c>
      <c r="G27" s="74">
        <f t="shared" si="0"/>
        <v>938</v>
      </c>
      <c r="H27" s="74">
        <f t="shared" si="1"/>
        <v>1031.8000000000002</v>
      </c>
      <c r="I27" s="75">
        <f>I26</f>
        <v>31500</v>
      </c>
      <c r="J27" s="70">
        <f t="shared" si="2"/>
        <v>29547000</v>
      </c>
      <c r="K27" s="71">
        <f t="shared" si="3"/>
        <v>32501700</v>
      </c>
      <c r="L27" s="72">
        <f t="shared" si="4"/>
        <v>81500</v>
      </c>
      <c r="M27" s="71">
        <f t="shared" si="5"/>
        <v>3301760.0000000005</v>
      </c>
      <c r="N27" s="33"/>
      <c r="O27" s="33"/>
    </row>
    <row r="28" spans="1:15" s="34" customFormat="1" ht="13.5" x14ac:dyDescent="0.25">
      <c r="A28" s="67">
        <v>27</v>
      </c>
      <c r="B28" s="73">
        <v>701</v>
      </c>
      <c r="C28" s="73">
        <v>7</v>
      </c>
      <c r="D28" s="74" t="s">
        <v>31</v>
      </c>
      <c r="E28" s="74">
        <v>1004</v>
      </c>
      <c r="F28" s="74">
        <v>61</v>
      </c>
      <c r="G28" s="74">
        <f t="shared" si="0"/>
        <v>1065</v>
      </c>
      <c r="H28" s="74">
        <f t="shared" si="1"/>
        <v>1171.5</v>
      </c>
      <c r="I28" s="75">
        <f>I27+100</f>
        <v>31600</v>
      </c>
      <c r="J28" s="70">
        <f t="shared" si="2"/>
        <v>33654000</v>
      </c>
      <c r="K28" s="71">
        <f t="shared" si="3"/>
        <v>37019400</v>
      </c>
      <c r="L28" s="72">
        <f t="shared" si="4"/>
        <v>92500</v>
      </c>
      <c r="M28" s="71">
        <f t="shared" si="5"/>
        <v>3748800</v>
      </c>
      <c r="N28" s="33"/>
      <c r="O28" s="33"/>
    </row>
    <row r="29" spans="1:15" s="34" customFormat="1" ht="13.5" x14ac:dyDescent="0.25">
      <c r="A29" s="67">
        <v>28</v>
      </c>
      <c r="B29" s="73">
        <v>702</v>
      </c>
      <c r="C29" s="73">
        <v>7</v>
      </c>
      <c r="D29" s="74" t="s">
        <v>31</v>
      </c>
      <c r="E29" s="74">
        <v>1004</v>
      </c>
      <c r="F29" s="74">
        <v>61</v>
      </c>
      <c r="G29" s="74">
        <f t="shared" si="0"/>
        <v>1065</v>
      </c>
      <c r="H29" s="74">
        <f t="shared" si="1"/>
        <v>1171.5</v>
      </c>
      <c r="I29" s="75">
        <f>I28</f>
        <v>31600</v>
      </c>
      <c r="J29" s="70">
        <f t="shared" si="2"/>
        <v>33654000</v>
      </c>
      <c r="K29" s="71">
        <f t="shared" si="3"/>
        <v>37019400</v>
      </c>
      <c r="L29" s="72">
        <f t="shared" si="4"/>
        <v>92500</v>
      </c>
      <c r="M29" s="71">
        <f t="shared" si="5"/>
        <v>3748800</v>
      </c>
      <c r="N29" s="33"/>
      <c r="O29" s="33"/>
    </row>
    <row r="30" spans="1:15" s="34" customFormat="1" ht="13.5" x14ac:dyDescent="0.25">
      <c r="A30" s="67">
        <v>29</v>
      </c>
      <c r="B30" s="67">
        <v>703</v>
      </c>
      <c r="C30" s="67">
        <v>7</v>
      </c>
      <c r="D30" s="68" t="s">
        <v>31</v>
      </c>
      <c r="E30" s="68">
        <v>882</v>
      </c>
      <c r="F30" s="68">
        <v>56</v>
      </c>
      <c r="G30" s="68">
        <f t="shared" si="0"/>
        <v>938</v>
      </c>
      <c r="H30" s="68">
        <f t="shared" si="1"/>
        <v>1031.8000000000002</v>
      </c>
      <c r="I30" s="69">
        <f>I29</f>
        <v>31600</v>
      </c>
      <c r="J30" s="70">
        <f t="shared" si="2"/>
        <v>29640800</v>
      </c>
      <c r="K30" s="71">
        <f t="shared" si="3"/>
        <v>32604880</v>
      </c>
      <c r="L30" s="72">
        <f t="shared" si="4"/>
        <v>81500</v>
      </c>
      <c r="M30" s="71">
        <f t="shared" si="5"/>
        <v>3301760.0000000005</v>
      </c>
      <c r="N30" s="33"/>
      <c r="O30" s="33"/>
    </row>
    <row r="31" spans="1:15" s="34" customFormat="1" ht="13.5" x14ac:dyDescent="0.25">
      <c r="A31" s="67">
        <v>30</v>
      </c>
      <c r="B31" s="67">
        <v>704</v>
      </c>
      <c r="C31" s="67">
        <v>7</v>
      </c>
      <c r="D31" s="68" t="s">
        <v>31</v>
      </c>
      <c r="E31" s="68">
        <v>882</v>
      </c>
      <c r="F31" s="68">
        <v>56</v>
      </c>
      <c r="G31" s="68">
        <f t="shared" si="0"/>
        <v>938</v>
      </c>
      <c r="H31" s="68">
        <f t="shared" si="1"/>
        <v>1031.8000000000002</v>
      </c>
      <c r="I31" s="69">
        <f>I30</f>
        <v>31600</v>
      </c>
      <c r="J31" s="70">
        <f t="shared" si="2"/>
        <v>29640800</v>
      </c>
      <c r="K31" s="71">
        <f t="shared" si="3"/>
        <v>32604880</v>
      </c>
      <c r="L31" s="72">
        <f t="shared" si="4"/>
        <v>81500</v>
      </c>
      <c r="M31" s="71">
        <f t="shared" si="5"/>
        <v>3301760.0000000005</v>
      </c>
      <c r="N31" s="33"/>
      <c r="O31" s="33"/>
    </row>
    <row r="32" spans="1:15" s="34" customFormat="1" ht="13.5" x14ac:dyDescent="0.25">
      <c r="A32" s="67">
        <v>31</v>
      </c>
      <c r="B32" s="67">
        <v>705</v>
      </c>
      <c r="C32" s="67">
        <v>7</v>
      </c>
      <c r="D32" s="68" t="s">
        <v>16</v>
      </c>
      <c r="E32" s="68">
        <v>728</v>
      </c>
      <c r="F32" s="68">
        <v>30</v>
      </c>
      <c r="G32" s="68">
        <f t="shared" si="0"/>
        <v>758</v>
      </c>
      <c r="H32" s="68">
        <f t="shared" si="1"/>
        <v>833.80000000000007</v>
      </c>
      <c r="I32" s="69">
        <f>I31</f>
        <v>31600</v>
      </c>
      <c r="J32" s="70">
        <f t="shared" si="2"/>
        <v>23952800</v>
      </c>
      <c r="K32" s="71">
        <f t="shared" si="3"/>
        <v>26348080</v>
      </c>
      <c r="L32" s="72">
        <f t="shared" si="4"/>
        <v>66000</v>
      </c>
      <c r="M32" s="71">
        <f t="shared" si="5"/>
        <v>2668160</v>
      </c>
      <c r="N32" s="33"/>
      <c r="O32" s="33"/>
    </row>
    <row r="33" spans="1:15" s="34" customFormat="1" ht="13.5" x14ac:dyDescent="0.25">
      <c r="A33" s="67">
        <v>32</v>
      </c>
      <c r="B33" s="67">
        <v>706</v>
      </c>
      <c r="C33" s="67">
        <v>7</v>
      </c>
      <c r="D33" s="68" t="s">
        <v>16</v>
      </c>
      <c r="E33" s="68">
        <v>728</v>
      </c>
      <c r="F33" s="68">
        <v>30</v>
      </c>
      <c r="G33" s="68">
        <f t="shared" si="0"/>
        <v>758</v>
      </c>
      <c r="H33" s="68">
        <f t="shared" si="1"/>
        <v>833.80000000000007</v>
      </c>
      <c r="I33" s="69">
        <f>I32</f>
        <v>31600</v>
      </c>
      <c r="J33" s="70">
        <f t="shared" si="2"/>
        <v>23952800</v>
      </c>
      <c r="K33" s="71">
        <f t="shared" si="3"/>
        <v>26348080</v>
      </c>
      <c r="L33" s="72">
        <f t="shared" si="4"/>
        <v>66000</v>
      </c>
      <c r="M33" s="71">
        <f t="shared" si="5"/>
        <v>2668160</v>
      </c>
      <c r="N33" s="33"/>
      <c r="O33" s="33"/>
    </row>
    <row r="34" spans="1:15" s="34" customFormat="1" ht="13.5" x14ac:dyDescent="0.25">
      <c r="A34" s="67">
        <v>33</v>
      </c>
      <c r="B34" s="67">
        <v>801</v>
      </c>
      <c r="C34" s="67">
        <v>8</v>
      </c>
      <c r="D34" s="68" t="s">
        <v>31</v>
      </c>
      <c r="E34" s="68">
        <v>1004</v>
      </c>
      <c r="F34" s="68">
        <v>61</v>
      </c>
      <c r="G34" s="68">
        <f t="shared" si="0"/>
        <v>1065</v>
      </c>
      <c r="H34" s="68">
        <f t="shared" si="1"/>
        <v>1171.5</v>
      </c>
      <c r="I34" s="69">
        <f>I33+100</f>
        <v>31700</v>
      </c>
      <c r="J34" s="70">
        <f t="shared" si="2"/>
        <v>33760500</v>
      </c>
      <c r="K34" s="71">
        <f t="shared" si="3"/>
        <v>37136550</v>
      </c>
      <c r="L34" s="72">
        <f t="shared" si="4"/>
        <v>93000</v>
      </c>
      <c r="M34" s="71">
        <f t="shared" si="5"/>
        <v>3748800</v>
      </c>
      <c r="N34" s="33"/>
      <c r="O34" s="33"/>
    </row>
    <row r="35" spans="1:15" s="34" customFormat="1" ht="13.5" x14ac:dyDescent="0.25">
      <c r="A35" s="67">
        <v>34</v>
      </c>
      <c r="B35" s="67">
        <v>802</v>
      </c>
      <c r="C35" s="67">
        <v>8</v>
      </c>
      <c r="D35" s="68" t="s">
        <v>31</v>
      </c>
      <c r="E35" s="68">
        <v>1004</v>
      </c>
      <c r="F35" s="68">
        <v>61</v>
      </c>
      <c r="G35" s="68">
        <f t="shared" si="0"/>
        <v>1065</v>
      </c>
      <c r="H35" s="68">
        <f t="shared" si="1"/>
        <v>1171.5</v>
      </c>
      <c r="I35" s="69">
        <f>I34</f>
        <v>31700</v>
      </c>
      <c r="J35" s="70">
        <f t="shared" si="2"/>
        <v>33760500</v>
      </c>
      <c r="K35" s="71">
        <f t="shared" si="3"/>
        <v>37136550</v>
      </c>
      <c r="L35" s="72">
        <f t="shared" si="4"/>
        <v>93000</v>
      </c>
      <c r="M35" s="71">
        <f t="shared" si="5"/>
        <v>3748800</v>
      </c>
      <c r="N35" s="33"/>
      <c r="O35" s="33"/>
    </row>
    <row r="36" spans="1:15" s="34" customFormat="1" ht="13.5" x14ac:dyDescent="0.25">
      <c r="A36" s="67">
        <v>35</v>
      </c>
      <c r="B36" s="67">
        <v>803</v>
      </c>
      <c r="C36" s="67">
        <v>8</v>
      </c>
      <c r="D36" s="68" t="s">
        <v>31</v>
      </c>
      <c r="E36" s="68">
        <v>882</v>
      </c>
      <c r="F36" s="68">
        <v>56</v>
      </c>
      <c r="G36" s="68">
        <f t="shared" si="0"/>
        <v>938</v>
      </c>
      <c r="H36" s="68">
        <f t="shared" si="1"/>
        <v>1031.8000000000002</v>
      </c>
      <c r="I36" s="69">
        <f>I35</f>
        <v>31700</v>
      </c>
      <c r="J36" s="70">
        <f t="shared" si="2"/>
        <v>29734600</v>
      </c>
      <c r="K36" s="71">
        <f t="shared" si="3"/>
        <v>32708060</v>
      </c>
      <c r="L36" s="72">
        <f t="shared" si="4"/>
        <v>82000</v>
      </c>
      <c r="M36" s="71">
        <f t="shared" si="5"/>
        <v>3301760.0000000005</v>
      </c>
      <c r="N36" s="33"/>
      <c r="O36" s="33"/>
    </row>
    <row r="37" spans="1:15" s="34" customFormat="1" ht="13.5" x14ac:dyDescent="0.25">
      <c r="A37" s="67">
        <v>36</v>
      </c>
      <c r="B37" s="67">
        <v>804</v>
      </c>
      <c r="C37" s="67">
        <v>8</v>
      </c>
      <c r="D37" s="68" t="s">
        <v>31</v>
      </c>
      <c r="E37" s="68">
        <v>882</v>
      </c>
      <c r="F37" s="68">
        <v>56</v>
      </c>
      <c r="G37" s="68">
        <f t="shared" si="0"/>
        <v>938</v>
      </c>
      <c r="H37" s="68">
        <f t="shared" si="1"/>
        <v>1031.8000000000002</v>
      </c>
      <c r="I37" s="69">
        <f>I36</f>
        <v>31700</v>
      </c>
      <c r="J37" s="70">
        <f t="shared" si="2"/>
        <v>29734600</v>
      </c>
      <c r="K37" s="71">
        <f t="shared" si="3"/>
        <v>32708060</v>
      </c>
      <c r="L37" s="72">
        <f t="shared" si="4"/>
        <v>82000</v>
      </c>
      <c r="M37" s="71">
        <f t="shared" si="5"/>
        <v>3301760.0000000005</v>
      </c>
      <c r="N37" s="33"/>
      <c r="O37" s="33"/>
    </row>
    <row r="38" spans="1:15" s="34" customFormat="1" ht="13.5" x14ac:dyDescent="0.25">
      <c r="A38" s="67">
        <v>37</v>
      </c>
      <c r="B38" s="67">
        <v>805</v>
      </c>
      <c r="C38" s="67">
        <v>8</v>
      </c>
      <c r="D38" s="68" t="s">
        <v>16</v>
      </c>
      <c r="E38" s="68">
        <v>728</v>
      </c>
      <c r="F38" s="68">
        <v>30</v>
      </c>
      <c r="G38" s="68">
        <f t="shared" si="0"/>
        <v>758</v>
      </c>
      <c r="H38" s="68">
        <f t="shared" si="1"/>
        <v>833.80000000000007</v>
      </c>
      <c r="I38" s="69">
        <f>I37</f>
        <v>31700</v>
      </c>
      <c r="J38" s="70">
        <f t="shared" si="2"/>
        <v>24028600</v>
      </c>
      <c r="K38" s="71">
        <f t="shared" si="3"/>
        <v>26431460</v>
      </c>
      <c r="L38" s="72">
        <f t="shared" si="4"/>
        <v>66000</v>
      </c>
      <c r="M38" s="71">
        <f t="shared" si="5"/>
        <v>2668160</v>
      </c>
      <c r="N38" s="33"/>
      <c r="O38" s="33"/>
    </row>
    <row r="39" spans="1:15" s="34" customFormat="1" ht="13.5" x14ac:dyDescent="0.25">
      <c r="A39" s="67">
        <v>38</v>
      </c>
      <c r="B39" s="67">
        <v>806</v>
      </c>
      <c r="C39" s="67">
        <v>8</v>
      </c>
      <c r="D39" s="68" t="s">
        <v>16</v>
      </c>
      <c r="E39" s="68">
        <v>728</v>
      </c>
      <c r="F39" s="68">
        <v>30</v>
      </c>
      <c r="G39" s="68">
        <f t="shared" si="0"/>
        <v>758</v>
      </c>
      <c r="H39" s="68">
        <f t="shared" si="1"/>
        <v>833.80000000000007</v>
      </c>
      <c r="I39" s="69">
        <f>I38</f>
        <v>31700</v>
      </c>
      <c r="J39" s="70">
        <f t="shared" si="2"/>
        <v>24028600</v>
      </c>
      <c r="K39" s="71">
        <f t="shared" si="3"/>
        <v>26431460</v>
      </c>
      <c r="L39" s="72">
        <f t="shared" si="4"/>
        <v>66000</v>
      </c>
      <c r="M39" s="71">
        <f t="shared" si="5"/>
        <v>2668160</v>
      </c>
      <c r="N39" s="33"/>
      <c r="O39" s="33"/>
    </row>
    <row r="40" spans="1:15" s="34" customFormat="1" ht="13.5" x14ac:dyDescent="0.25">
      <c r="A40" s="67">
        <v>39</v>
      </c>
      <c r="B40" s="67">
        <v>901</v>
      </c>
      <c r="C40" s="67">
        <v>9</v>
      </c>
      <c r="D40" s="68" t="s">
        <v>31</v>
      </c>
      <c r="E40" s="68">
        <v>1004</v>
      </c>
      <c r="F40" s="68">
        <v>61</v>
      </c>
      <c r="G40" s="68">
        <f t="shared" si="0"/>
        <v>1065</v>
      </c>
      <c r="H40" s="68">
        <f t="shared" si="1"/>
        <v>1171.5</v>
      </c>
      <c r="I40" s="69">
        <f>I39+100</f>
        <v>31800</v>
      </c>
      <c r="J40" s="70">
        <f t="shared" si="2"/>
        <v>33867000</v>
      </c>
      <c r="K40" s="71">
        <f t="shared" si="3"/>
        <v>37253700</v>
      </c>
      <c r="L40" s="72">
        <f t="shared" si="4"/>
        <v>93000</v>
      </c>
      <c r="M40" s="71">
        <f t="shared" si="5"/>
        <v>3748800</v>
      </c>
      <c r="N40" s="33"/>
      <c r="O40" s="33"/>
    </row>
    <row r="41" spans="1:15" s="34" customFormat="1" ht="13.5" x14ac:dyDescent="0.25">
      <c r="A41" s="67">
        <v>40</v>
      </c>
      <c r="B41" s="67">
        <v>902</v>
      </c>
      <c r="C41" s="67">
        <v>9</v>
      </c>
      <c r="D41" s="68" t="s">
        <v>31</v>
      </c>
      <c r="E41" s="68">
        <v>1004</v>
      </c>
      <c r="F41" s="68">
        <v>61</v>
      </c>
      <c r="G41" s="68">
        <f t="shared" si="0"/>
        <v>1065</v>
      </c>
      <c r="H41" s="68">
        <f t="shared" si="1"/>
        <v>1171.5</v>
      </c>
      <c r="I41" s="69">
        <f>I40</f>
        <v>31800</v>
      </c>
      <c r="J41" s="70">
        <f t="shared" si="2"/>
        <v>33867000</v>
      </c>
      <c r="K41" s="71">
        <f t="shared" si="3"/>
        <v>37253700</v>
      </c>
      <c r="L41" s="72">
        <f t="shared" si="4"/>
        <v>93000</v>
      </c>
      <c r="M41" s="71">
        <f t="shared" si="5"/>
        <v>3748800</v>
      </c>
      <c r="N41" s="33"/>
      <c r="O41" s="33"/>
    </row>
    <row r="42" spans="1:15" s="34" customFormat="1" ht="13.5" x14ac:dyDescent="0.25">
      <c r="A42" s="67">
        <v>41</v>
      </c>
      <c r="B42" s="67">
        <v>903</v>
      </c>
      <c r="C42" s="67">
        <v>9</v>
      </c>
      <c r="D42" s="68" t="s">
        <v>31</v>
      </c>
      <c r="E42" s="68">
        <v>882</v>
      </c>
      <c r="F42" s="68">
        <v>56</v>
      </c>
      <c r="G42" s="68">
        <f t="shared" si="0"/>
        <v>938</v>
      </c>
      <c r="H42" s="68">
        <f t="shared" si="1"/>
        <v>1031.8000000000002</v>
      </c>
      <c r="I42" s="69">
        <f>I41</f>
        <v>31800</v>
      </c>
      <c r="J42" s="70">
        <f t="shared" si="2"/>
        <v>29828400</v>
      </c>
      <c r="K42" s="71">
        <f t="shared" si="3"/>
        <v>32811240</v>
      </c>
      <c r="L42" s="72">
        <f t="shared" si="4"/>
        <v>82000</v>
      </c>
      <c r="M42" s="71">
        <f t="shared" si="5"/>
        <v>3301760.0000000005</v>
      </c>
      <c r="N42" s="33"/>
      <c r="O42" s="33"/>
    </row>
    <row r="43" spans="1:15" s="34" customFormat="1" ht="13.5" x14ac:dyDescent="0.25">
      <c r="A43" s="67">
        <v>42</v>
      </c>
      <c r="B43" s="67">
        <v>904</v>
      </c>
      <c r="C43" s="67">
        <v>9</v>
      </c>
      <c r="D43" s="68" t="s">
        <v>31</v>
      </c>
      <c r="E43" s="68">
        <v>882</v>
      </c>
      <c r="F43" s="68">
        <v>56</v>
      </c>
      <c r="G43" s="68">
        <f t="shared" si="0"/>
        <v>938</v>
      </c>
      <c r="H43" s="68">
        <f t="shared" si="1"/>
        <v>1031.8000000000002</v>
      </c>
      <c r="I43" s="69">
        <f>I42</f>
        <v>31800</v>
      </c>
      <c r="J43" s="70">
        <f t="shared" si="2"/>
        <v>29828400</v>
      </c>
      <c r="K43" s="71">
        <f t="shared" si="3"/>
        <v>32811240</v>
      </c>
      <c r="L43" s="72">
        <f t="shared" si="4"/>
        <v>82000</v>
      </c>
      <c r="M43" s="71">
        <f t="shared" si="5"/>
        <v>3301760.0000000005</v>
      </c>
      <c r="N43" s="33"/>
      <c r="O43" s="33"/>
    </row>
    <row r="44" spans="1:15" s="34" customFormat="1" ht="13.5" x14ac:dyDescent="0.25">
      <c r="A44" s="67">
        <v>43</v>
      </c>
      <c r="B44" s="67">
        <v>905</v>
      </c>
      <c r="C44" s="67">
        <v>9</v>
      </c>
      <c r="D44" s="68" t="s">
        <v>16</v>
      </c>
      <c r="E44" s="68">
        <v>728</v>
      </c>
      <c r="F44" s="68">
        <v>30</v>
      </c>
      <c r="G44" s="68">
        <f t="shared" si="0"/>
        <v>758</v>
      </c>
      <c r="H44" s="68">
        <f t="shared" si="1"/>
        <v>833.80000000000007</v>
      </c>
      <c r="I44" s="69">
        <f>I43</f>
        <v>31800</v>
      </c>
      <c r="J44" s="70">
        <f t="shared" si="2"/>
        <v>24104400</v>
      </c>
      <c r="K44" s="71">
        <f t="shared" si="3"/>
        <v>26514840</v>
      </c>
      <c r="L44" s="72">
        <f t="shared" si="4"/>
        <v>66500</v>
      </c>
      <c r="M44" s="71">
        <f t="shared" si="5"/>
        <v>2668160</v>
      </c>
      <c r="N44" s="33"/>
      <c r="O44" s="33"/>
    </row>
    <row r="45" spans="1:15" s="34" customFormat="1" ht="13.5" x14ac:dyDescent="0.25">
      <c r="A45" s="67">
        <v>44</v>
      </c>
      <c r="B45" s="67">
        <v>906</v>
      </c>
      <c r="C45" s="67">
        <v>9</v>
      </c>
      <c r="D45" s="68" t="s">
        <v>16</v>
      </c>
      <c r="E45" s="68">
        <v>728</v>
      </c>
      <c r="F45" s="68">
        <v>30</v>
      </c>
      <c r="G45" s="68">
        <f t="shared" si="0"/>
        <v>758</v>
      </c>
      <c r="H45" s="68">
        <f t="shared" si="1"/>
        <v>833.80000000000007</v>
      </c>
      <c r="I45" s="69">
        <f>I44</f>
        <v>31800</v>
      </c>
      <c r="J45" s="70">
        <f t="shared" si="2"/>
        <v>24104400</v>
      </c>
      <c r="K45" s="71">
        <f t="shared" si="3"/>
        <v>26514840</v>
      </c>
      <c r="L45" s="72">
        <f t="shared" si="4"/>
        <v>66500</v>
      </c>
      <c r="M45" s="71">
        <f t="shared" si="5"/>
        <v>2668160</v>
      </c>
      <c r="N45" s="33"/>
      <c r="O45" s="33"/>
    </row>
    <row r="46" spans="1:15" s="34" customFormat="1" ht="13.5" x14ac:dyDescent="0.25">
      <c r="A46" s="67">
        <v>45</v>
      </c>
      <c r="B46" s="67">
        <v>1001</v>
      </c>
      <c r="C46" s="67">
        <v>10</v>
      </c>
      <c r="D46" s="68" t="s">
        <v>31</v>
      </c>
      <c r="E46" s="68">
        <v>1004</v>
      </c>
      <c r="F46" s="68">
        <v>61</v>
      </c>
      <c r="G46" s="68">
        <f t="shared" ref="G46" si="6">E46+F46</f>
        <v>1065</v>
      </c>
      <c r="H46" s="68">
        <f t="shared" si="1"/>
        <v>1171.5</v>
      </c>
      <c r="I46" s="69">
        <f>I45+100</f>
        <v>31900</v>
      </c>
      <c r="J46" s="70">
        <f t="shared" si="2"/>
        <v>33973500</v>
      </c>
      <c r="K46" s="71">
        <f t="shared" si="3"/>
        <v>37370850</v>
      </c>
      <c r="L46" s="72">
        <f t="shared" si="4"/>
        <v>93500</v>
      </c>
      <c r="M46" s="71">
        <f t="shared" si="5"/>
        <v>3748800</v>
      </c>
      <c r="N46" s="33"/>
      <c r="O46" s="33"/>
    </row>
    <row r="47" spans="1:15" s="34" customFormat="1" ht="13.5" x14ac:dyDescent="0.25">
      <c r="A47" s="67">
        <v>46</v>
      </c>
      <c r="B47" s="67">
        <v>1002</v>
      </c>
      <c r="C47" s="67">
        <v>10</v>
      </c>
      <c r="D47" s="68" t="s">
        <v>31</v>
      </c>
      <c r="E47" s="68">
        <v>1004</v>
      </c>
      <c r="F47" s="68">
        <v>61</v>
      </c>
      <c r="G47" s="68">
        <f t="shared" ref="G47:G110" si="7">E47+F47</f>
        <v>1065</v>
      </c>
      <c r="H47" s="68">
        <f t="shared" si="1"/>
        <v>1171.5</v>
      </c>
      <c r="I47" s="69">
        <f>I46</f>
        <v>31900</v>
      </c>
      <c r="J47" s="70">
        <f t="shared" si="2"/>
        <v>33973500</v>
      </c>
      <c r="K47" s="71">
        <f t="shared" si="3"/>
        <v>37370850</v>
      </c>
      <c r="L47" s="72">
        <f t="shared" si="4"/>
        <v>93500</v>
      </c>
      <c r="M47" s="71">
        <f t="shared" si="5"/>
        <v>3748800</v>
      </c>
      <c r="N47" s="33"/>
      <c r="O47" s="33"/>
    </row>
    <row r="48" spans="1:15" s="34" customFormat="1" ht="13.5" x14ac:dyDescent="0.25">
      <c r="A48" s="67">
        <v>47</v>
      </c>
      <c r="B48" s="67">
        <v>1003</v>
      </c>
      <c r="C48" s="67">
        <v>10</v>
      </c>
      <c r="D48" s="68" t="s">
        <v>31</v>
      </c>
      <c r="E48" s="68">
        <v>882</v>
      </c>
      <c r="F48" s="68">
        <v>56</v>
      </c>
      <c r="G48" s="68">
        <f t="shared" si="7"/>
        <v>938</v>
      </c>
      <c r="H48" s="68">
        <f t="shared" si="1"/>
        <v>1031.8000000000002</v>
      </c>
      <c r="I48" s="69">
        <f>I47</f>
        <v>31900</v>
      </c>
      <c r="J48" s="70">
        <f t="shared" si="2"/>
        <v>29922200</v>
      </c>
      <c r="K48" s="71">
        <f t="shared" si="3"/>
        <v>32914420</v>
      </c>
      <c r="L48" s="72">
        <f t="shared" si="4"/>
        <v>82500</v>
      </c>
      <c r="M48" s="71">
        <f t="shared" si="5"/>
        <v>3301760.0000000005</v>
      </c>
      <c r="N48" s="33"/>
      <c r="O48" s="33"/>
    </row>
    <row r="49" spans="1:15" s="34" customFormat="1" ht="13.5" x14ac:dyDescent="0.25">
      <c r="A49" s="67">
        <v>48</v>
      </c>
      <c r="B49" s="67">
        <v>1004</v>
      </c>
      <c r="C49" s="67">
        <v>10</v>
      </c>
      <c r="D49" s="68" t="s">
        <v>31</v>
      </c>
      <c r="E49" s="68">
        <v>882</v>
      </c>
      <c r="F49" s="68">
        <v>56</v>
      </c>
      <c r="G49" s="68">
        <f t="shared" si="7"/>
        <v>938</v>
      </c>
      <c r="H49" s="68">
        <f t="shared" si="1"/>
        <v>1031.8000000000002</v>
      </c>
      <c r="I49" s="69">
        <f>I48</f>
        <v>31900</v>
      </c>
      <c r="J49" s="70">
        <f t="shared" si="2"/>
        <v>29922200</v>
      </c>
      <c r="K49" s="71">
        <f t="shared" si="3"/>
        <v>32914420</v>
      </c>
      <c r="L49" s="72">
        <f t="shared" si="4"/>
        <v>82500</v>
      </c>
      <c r="M49" s="71">
        <f t="shared" si="5"/>
        <v>3301760.0000000005</v>
      </c>
      <c r="N49" s="33"/>
      <c r="O49" s="33"/>
    </row>
    <row r="50" spans="1:15" s="34" customFormat="1" ht="13.5" x14ac:dyDescent="0.25">
      <c r="A50" s="67">
        <v>49</v>
      </c>
      <c r="B50" s="67">
        <v>1005</v>
      </c>
      <c r="C50" s="67">
        <v>10</v>
      </c>
      <c r="D50" s="68" t="s">
        <v>16</v>
      </c>
      <c r="E50" s="68">
        <v>728</v>
      </c>
      <c r="F50" s="68">
        <v>30</v>
      </c>
      <c r="G50" s="68">
        <f t="shared" si="7"/>
        <v>758</v>
      </c>
      <c r="H50" s="68">
        <f t="shared" si="1"/>
        <v>833.80000000000007</v>
      </c>
      <c r="I50" s="69">
        <f>I49</f>
        <v>31900</v>
      </c>
      <c r="J50" s="70">
        <f t="shared" si="2"/>
        <v>24180200</v>
      </c>
      <c r="K50" s="71">
        <f t="shared" si="3"/>
        <v>26598220</v>
      </c>
      <c r="L50" s="72">
        <f t="shared" si="4"/>
        <v>66500</v>
      </c>
      <c r="M50" s="71">
        <f t="shared" si="5"/>
        <v>2668160</v>
      </c>
      <c r="N50" s="33"/>
      <c r="O50" s="33"/>
    </row>
    <row r="51" spans="1:15" s="34" customFormat="1" ht="13.5" x14ac:dyDescent="0.25">
      <c r="A51" s="67">
        <v>50</v>
      </c>
      <c r="B51" s="67">
        <v>1006</v>
      </c>
      <c r="C51" s="67">
        <v>10</v>
      </c>
      <c r="D51" s="68" t="s">
        <v>16</v>
      </c>
      <c r="E51" s="68">
        <v>728</v>
      </c>
      <c r="F51" s="68">
        <v>30</v>
      </c>
      <c r="G51" s="68">
        <f t="shared" si="7"/>
        <v>758</v>
      </c>
      <c r="H51" s="68">
        <f t="shared" si="1"/>
        <v>833.80000000000007</v>
      </c>
      <c r="I51" s="69">
        <f>I50</f>
        <v>31900</v>
      </c>
      <c r="J51" s="70">
        <f t="shared" si="2"/>
        <v>24180200</v>
      </c>
      <c r="K51" s="71">
        <f t="shared" si="3"/>
        <v>26598220</v>
      </c>
      <c r="L51" s="72">
        <f t="shared" si="4"/>
        <v>66500</v>
      </c>
      <c r="M51" s="71">
        <f t="shared" si="5"/>
        <v>2668160</v>
      </c>
      <c r="N51" s="33"/>
      <c r="O51" s="33"/>
    </row>
    <row r="52" spans="1:15" s="34" customFormat="1" ht="13.5" x14ac:dyDescent="0.25">
      <c r="A52" s="67">
        <v>51</v>
      </c>
      <c r="B52" s="67">
        <v>1101</v>
      </c>
      <c r="C52" s="67">
        <v>10</v>
      </c>
      <c r="D52" s="68" t="s">
        <v>31</v>
      </c>
      <c r="E52" s="68">
        <v>1004</v>
      </c>
      <c r="F52" s="68">
        <v>61</v>
      </c>
      <c r="G52" s="68">
        <f t="shared" si="7"/>
        <v>1065</v>
      </c>
      <c r="H52" s="68">
        <f t="shared" si="1"/>
        <v>1171.5</v>
      </c>
      <c r="I52" s="69">
        <f>I51+100</f>
        <v>32000</v>
      </c>
      <c r="J52" s="70">
        <f t="shared" si="2"/>
        <v>34080000</v>
      </c>
      <c r="K52" s="71">
        <f t="shared" si="3"/>
        <v>37488000</v>
      </c>
      <c r="L52" s="72">
        <f t="shared" si="4"/>
        <v>93500</v>
      </c>
      <c r="M52" s="71">
        <f t="shared" si="5"/>
        <v>3748800</v>
      </c>
      <c r="N52" s="33"/>
      <c r="O52" s="33"/>
    </row>
    <row r="53" spans="1:15" s="34" customFormat="1" ht="13.5" x14ac:dyDescent="0.25">
      <c r="A53" s="67">
        <v>52</v>
      </c>
      <c r="B53" s="67">
        <v>1102</v>
      </c>
      <c r="C53" s="67">
        <v>11</v>
      </c>
      <c r="D53" s="68" t="s">
        <v>31</v>
      </c>
      <c r="E53" s="68">
        <v>1004</v>
      </c>
      <c r="F53" s="68">
        <v>61</v>
      </c>
      <c r="G53" s="68">
        <f t="shared" si="7"/>
        <v>1065</v>
      </c>
      <c r="H53" s="68">
        <f t="shared" si="1"/>
        <v>1171.5</v>
      </c>
      <c r="I53" s="69">
        <f>I52</f>
        <v>32000</v>
      </c>
      <c r="J53" s="70">
        <f t="shared" si="2"/>
        <v>34080000</v>
      </c>
      <c r="K53" s="71">
        <f t="shared" si="3"/>
        <v>37488000</v>
      </c>
      <c r="L53" s="72">
        <f t="shared" si="4"/>
        <v>93500</v>
      </c>
      <c r="M53" s="71">
        <f t="shared" si="5"/>
        <v>3748800</v>
      </c>
      <c r="N53" s="33"/>
      <c r="O53" s="33"/>
    </row>
    <row r="54" spans="1:15" s="34" customFormat="1" ht="13.5" x14ac:dyDescent="0.25">
      <c r="A54" s="67">
        <v>53</v>
      </c>
      <c r="B54" s="67">
        <v>1103</v>
      </c>
      <c r="C54" s="67">
        <v>11</v>
      </c>
      <c r="D54" s="68" t="s">
        <v>31</v>
      </c>
      <c r="E54" s="68">
        <v>882</v>
      </c>
      <c r="F54" s="68">
        <v>56</v>
      </c>
      <c r="G54" s="68">
        <f t="shared" si="7"/>
        <v>938</v>
      </c>
      <c r="H54" s="68">
        <f t="shared" si="1"/>
        <v>1031.8000000000002</v>
      </c>
      <c r="I54" s="69">
        <f>I53</f>
        <v>32000</v>
      </c>
      <c r="J54" s="70">
        <f t="shared" si="2"/>
        <v>30016000</v>
      </c>
      <c r="K54" s="71">
        <f t="shared" si="3"/>
        <v>33017600</v>
      </c>
      <c r="L54" s="72">
        <f t="shared" si="4"/>
        <v>82500</v>
      </c>
      <c r="M54" s="71">
        <f t="shared" si="5"/>
        <v>3301760.0000000005</v>
      </c>
      <c r="N54" s="33"/>
      <c r="O54" s="33"/>
    </row>
    <row r="55" spans="1:15" s="34" customFormat="1" ht="13.5" x14ac:dyDescent="0.25">
      <c r="A55" s="67">
        <v>54</v>
      </c>
      <c r="B55" s="67">
        <v>1104</v>
      </c>
      <c r="C55" s="67">
        <v>11</v>
      </c>
      <c r="D55" s="68" t="s">
        <v>31</v>
      </c>
      <c r="E55" s="68">
        <v>882</v>
      </c>
      <c r="F55" s="68">
        <v>56</v>
      </c>
      <c r="G55" s="68">
        <f t="shared" si="7"/>
        <v>938</v>
      </c>
      <c r="H55" s="68">
        <f t="shared" si="1"/>
        <v>1031.8000000000002</v>
      </c>
      <c r="I55" s="69">
        <f>I54</f>
        <v>32000</v>
      </c>
      <c r="J55" s="70">
        <f t="shared" si="2"/>
        <v>30016000</v>
      </c>
      <c r="K55" s="71">
        <f t="shared" si="3"/>
        <v>33017600</v>
      </c>
      <c r="L55" s="72">
        <f t="shared" si="4"/>
        <v>82500</v>
      </c>
      <c r="M55" s="71">
        <f t="shared" si="5"/>
        <v>3301760.0000000005</v>
      </c>
      <c r="N55" s="33"/>
      <c r="O55" s="33"/>
    </row>
    <row r="56" spans="1:15" s="34" customFormat="1" ht="13.5" x14ac:dyDescent="0.25">
      <c r="A56" s="67">
        <v>55</v>
      </c>
      <c r="B56" s="67">
        <v>1105</v>
      </c>
      <c r="C56" s="67">
        <v>11</v>
      </c>
      <c r="D56" s="68" t="s">
        <v>16</v>
      </c>
      <c r="E56" s="68">
        <v>728</v>
      </c>
      <c r="F56" s="68">
        <v>30</v>
      </c>
      <c r="G56" s="68">
        <f t="shared" si="7"/>
        <v>758</v>
      </c>
      <c r="H56" s="68">
        <f t="shared" si="1"/>
        <v>833.80000000000007</v>
      </c>
      <c r="I56" s="69">
        <f>I55</f>
        <v>32000</v>
      </c>
      <c r="J56" s="70">
        <f t="shared" si="2"/>
        <v>24256000</v>
      </c>
      <c r="K56" s="71">
        <f t="shared" si="3"/>
        <v>26681600</v>
      </c>
      <c r="L56" s="72">
        <f t="shared" si="4"/>
        <v>66500</v>
      </c>
      <c r="M56" s="71">
        <f t="shared" si="5"/>
        <v>2668160</v>
      </c>
      <c r="N56" s="33"/>
      <c r="O56" s="33"/>
    </row>
    <row r="57" spans="1:15" s="34" customFormat="1" ht="13.5" x14ac:dyDescent="0.25">
      <c r="A57" s="67">
        <v>56</v>
      </c>
      <c r="B57" s="67">
        <v>1106</v>
      </c>
      <c r="C57" s="67">
        <v>11</v>
      </c>
      <c r="D57" s="68" t="s">
        <v>16</v>
      </c>
      <c r="E57" s="68">
        <v>728</v>
      </c>
      <c r="F57" s="68">
        <v>30</v>
      </c>
      <c r="G57" s="68">
        <f t="shared" si="7"/>
        <v>758</v>
      </c>
      <c r="H57" s="68">
        <f t="shared" si="1"/>
        <v>833.80000000000007</v>
      </c>
      <c r="I57" s="69">
        <f>I56</f>
        <v>32000</v>
      </c>
      <c r="J57" s="70">
        <f t="shared" si="2"/>
        <v>24256000</v>
      </c>
      <c r="K57" s="71">
        <f t="shared" si="3"/>
        <v>26681600</v>
      </c>
      <c r="L57" s="72">
        <f t="shared" si="4"/>
        <v>66500</v>
      </c>
      <c r="M57" s="71">
        <f t="shared" si="5"/>
        <v>2668160</v>
      </c>
      <c r="N57" s="33"/>
      <c r="O57" s="33"/>
    </row>
    <row r="58" spans="1:15" s="34" customFormat="1" ht="13.5" x14ac:dyDescent="0.25">
      <c r="A58" s="67">
        <v>57</v>
      </c>
      <c r="B58" s="67">
        <v>1201</v>
      </c>
      <c r="C58" s="67">
        <v>12</v>
      </c>
      <c r="D58" s="68" t="s">
        <v>31</v>
      </c>
      <c r="E58" s="68">
        <v>1004</v>
      </c>
      <c r="F58" s="68">
        <v>61</v>
      </c>
      <c r="G58" s="68">
        <f t="shared" si="7"/>
        <v>1065</v>
      </c>
      <c r="H58" s="68">
        <f t="shared" si="1"/>
        <v>1171.5</v>
      </c>
      <c r="I58" s="69">
        <f>I57+100</f>
        <v>32100</v>
      </c>
      <c r="J58" s="70">
        <f t="shared" si="2"/>
        <v>34186500</v>
      </c>
      <c r="K58" s="71">
        <f t="shared" si="3"/>
        <v>37605150</v>
      </c>
      <c r="L58" s="72">
        <f t="shared" si="4"/>
        <v>94000</v>
      </c>
      <c r="M58" s="71">
        <f t="shared" si="5"/>
        <v>3748800</v>
      </c>
      <c r="N58" s="33"/>
      <c r="O58" s="33"/>
    </row>
    <row r="59" spans="1:15" s="34" customFormat="1" ht="13.5" x14ac:dyDescent="0.25">
      <c r="A59" s="67">
        <v>58</v>
      </c>
      <c r="B59" s="67">
        <v>1202</v>
      </c>
      <c r="C59" s="67">
        <v>12</v>
      </c>
      <c r="D59" s="68" t="s">
        <v>31</v>
      </c>
      <c r="E59" s="68">
        <v>1004</v>
      </c>
      <c r="F59" s="68">
        <v>61</v>
      </c>
      <c r="G59" s="68">
        <f t="shared" si="7"/>
        <v>1065</v>
      </c>
      <c r="H59" s="68">
        <f t="shared" si="1"/>
        <v>1171.5</v>
      </c>
      <c r="I59" s="69">
        <f>I58</f>
        <v>32100</v>
      </c>
      <c r="J59" s="70">
        <f t="shared" si="2"/>
        <v>34186500</v>
      </c>
      <c r="K59" s="71">
        <f t="shared" si="3"/>
        <v>37605150</v>
      </c>
      <c r="L59" s="72">
        <f t="shared" si="4"/>
        <v>94000</v>
      </c>
      <c r="M59" s="71">
        <f t="shared" si="5"/>
        <v>3748800</v>
      </c>
      <c r="N59" s="33"/>
      <c r="O59" s="33"/>
    </row>
    <row r="60" spans="1:15" s="34" customFormat="1" ht="13.5" x14ac:dyDescent="0.25">
      <c r="A60" s="67">
        <v>59</v>
      </c>
      <c r="B60" s="67">
        <v>1203</v>
      </c>
      <c r="C60" s="67">
        <v>12</v>
      </c>
      <c r="D60" s="68" t="s">
        <v>31</v>
      </c>
      <c r="E60" s="68">
        <v>882</v>
      </c>
      <c r="F60" s="68">
        <v>56</v>
      </c>
      <c r="G60" s="68">
        <f t="shared" si="7"/>
        <v>938</v>
      </c>
      <c r="H60" s="68">
        <f t="shared" si="1"/>
        <v>1031.8000000000002</v>
      </c>
      <c r="I60" s="69">
        <f>I59</f>
        <v>32100</v>
      </c>
      <c r="J60" s="70">
        <f t="shared" si="2"/>
        <v>30109800</v>
      </c>
      <c r="K60" s="71">
        <f t="shared" si="3"/>
        <v>33120780</v>
      </c>
      <c r="L60" s="72">
        <f t="shared" si="4"/>
        <v>83000</v>
      </c>
      <c r="M60" s="71">
        <f t="shared" si="5"/>
        <v>3301760.0000000005</v>
      </c>
      <c r="N60" s="33"/>
      <c r="O60" s="33"/>
    </row>
    <row r="61" spans="1:15" s="34" customFormat="1" ht="13.5" x14ac:dyDescent="0.25">
      <c r="A61" s="67">
        <v>60</v>
      </c>
      <c r="B61" s="67">
        <v>1204</v>
      </c>
      <c r="C61" s="67">
        <v>12</v>
      </c>
      <c r="D61" s="68" t="s">
        <v>31</v>
      </c>
      <c r="E61" s="68">
        <v>882</v>
      </c>
      <c r="F61" s="68">
        <v>56</v>
      </c>
      <c r="G61" s="68">
        <f t="shared" si="7"/>
        <v>938</v>
      </c>
      <c r="H61" s="68">
        <f t="shared" si="1"/>
        <v>1031.8000000000002</v>
      </c>
      <c r="I61" s="69">
        <f>I60</f>
        <v>32100</v>
      </c>
      <c r="J61" s="70">
        <f t="shared" si="2"/>
        <v>30109800</v>
      </c>
      <c r="K61" s="71">
        <f t="shared" si="3"/>
        <v>33120780</v>
      </c>
      <c r="L61" s="72">
        <f t="shared" si="4"/>
        <v>83000</v>
      </c>
      <c r="M61" s="71">
        <f t="shared" si="5"/>
        <v>3301760.0000000005</v>
      </c>
      <c r="N61" s="33"/>
      <c r="O61" s="33"/>
    </row>
    <row r="62" spans="1:15" s="34" customFormat="1" ht="13.5" x14ac:dyDescent="0.25">
      <c r="A62" s="67">
        <v>61</v>
      </c>
      <c r="B62" s="67">
        <v>1205</v>
      </c>
      <c r="C62" s="67">
        <v>12</v>
      </c>
      <c r="D62" s="68" t="s">
        <v>16</v>
      </c>
      <c r="E62" s="68">
        <v>728</v>
      </c>
      <c r="F62" s="68">
        <v>30</v>
      </c>
      <c r="G62" s="68">
        <f t="shared" si="7"/>
        <v>758</v>
      </c>
      <c r="H62" s="68">
        <f t="shared" si="1"/>
        <v>833.80000000000007</v>
      </c>
      <c r="I62" s="69">
        <f>I61</f>
        <v>32100</v>
      </c>
      <c r="J62" s="70">
        <f t="shared" si="2"/>
        <v>24331800</v>
      </c>
      <c r="K62" s="71">
        <f t="shared" si="3"/>
        <v>26764980</v>
      </c>
      <c r="L62" s="72">
        <f t="shared" si="4"/>
        <v>67000</v>
      </c>
      <c r="M62" s="71">
        <f t="shared" si="5"/>
        <v>2668160</v>
      </c>
      <c r="N62" s="33"/>
      <c r="O62" s="33"/>
    </row>
    <row r="63" spans="1:15" s="34" customFormat="1" ht="13.5" x14ac:dyDescent="0.25">
      <c r="A63" s="67">
        <v>62</v>
      </c>
      <c r="B63" s="67">
        <v>1206</v>
      </c>
      <c r="C63" s="67">
        <v>12</v>
      </c>
      <c r="D63" s="68" t="s">
        <v>16</v>
      </c>
      <c r="E63" s="68">
        <v>728</v>
      </c>
      <c r="F63" s="68">
        <v>30</v>
      </c>
      <c r="G63" s="68">
        <f t="shared" si="7"/>
        <v>758</v>
      </c>
      <c r="H63" s="68">
        <f t="shared" si="1"/>
        <v>833.80000000000007</v>
      </c>
      <c r="I63" s="69">
        <f>I62</f>
        <v>32100</v>
      </c>
      <c r="J63" s="70">
        <f t="shared" si="2"/>
        <v>24331800</v>
      </c>
      <c r="K63" s="71">
        <f t="shared" si="3"/>
        <v>26764980</v>
      </c>
      <c r="L63" s="72">
        <f t="shared" si="4"/>
        <v>67000</v>
      </c>
      <c r="M63" s="71">
        <f t="shared" si="5"/>
        <v>2668160</v>
      </c>
      <c r="N63" s="33"/>
      <c r="O63" s="33"/>
    </row>
    <row r="64" spans="1:15" s="34" customFormat="1" ht="13.5" x14ac:dyDescent="0.25">
      <c r="A64" s="67">
        <v>63</v>
      </c>
      <c r="B64" s="67">
        <v>1301</v>
      </c>
      <c r="C64" s="67">
        <v>13</v>
      </c>
      <c r="D64" s="68" t="s">
        <v>31</v>
      </c>
      <c r="E64" s="68">
        <v>1004</v>
      </c>
      <c r="F64" s="68">
        <v>61</v>
      </c>
      <c r="G64" s="68">
        <f t="shared" si="7"/>
        <v>1065</v>
      </c>
      <c r="H64" s="68">
        <f t="shared" si="1"/>
        <v>1171.5</v>
      </c>
      <c r="I64" s="69">
        <f>I63+100</f>
        <v>32200</v>
      </c>
      <c r="J64" s="70">
        <f t="shared" si="2"/>
        <v>34293000</v>
      </c>
      <c r="K64" s="71">
        <f t="shared" si="3"/>
        <v>37722300</v>
      </c>
      <c r="L64" s="72">
        <f t="shared" si="4"/>
        <v>94500</v>
      </c>
      <c r="M64" s="71">
        <f t="shared" si="5"/>
        <v>3748800</v>
      </c>
      <c r="N64" s="33"/>
      <c r="O64" s="33"/>
    </row>
    <row r="65" spans="1:15" s="34" customFormat="1" ht="13.5" x14ac:dyDescent="0.25">
      <c r="A65" s="67">
        <v>64</v>
      </c>
      <c r="B65" s="67">
        <v>1302</v>
      </c>
      <c r="C65" s="67">
        <v>13</v>
      </c>
      <c r="D65" s="68" t="s">
        <v>31</v>
      </c>
      <c r="E65" s="68">
        <v>1004</v>
      </c>
      <c r="F65" s="68">
        <v>61</v>
      </c>
      <c r="G65" s="68">
        <f t="shared" si="7"/>
        <v>1065</v>
      </c>
      <c r="H65" s="68">
        <f t="shared" si="1"/>
        <v>1171.5</v>
      </c>
      <c r="I65" s="69">
        <f>I64</f>
        <v>32200</v>
      </c>
      <c r="J65" s="70">
        <f t="shared" si="2"/>
        <v>34293000</v>
      </c>
      <c r="K65" s="71">
        <f t="shared" si="3"/>
        <v>37722300</v>
      </c>
      <c r="L65" s="72">
        <f t="shared" si="4"/>
        <v>94500</v>
      </c>
      <c r="M65" s="71">
        <f t="shared" si="5"/>
        <v>3748800</v>
      </c>
      <c r="N65" s="33"/>
      <c r="O65" s="33"/>
    </row>
    <row r="66" spans="1:15" s="34" customFormat="1" ht="13.5" x14ac:dyDescent="0.25">
      <c r="A66" s="67">
        <v>65</v>
      </c>
      <c r="B66" s="67">
        <v>1303</v>
      </c>
      <c r="C66" s="67">
        <v>13</v>
      </c>
      <c r="D66" s="68" t="s">
        <v>31</v>
      </c>
      <c r="E66" s="68">
        <v>882</v>
      </c>
      <c r="F66" s="68">
        <v>56</v>
      </c>
      <c r="G66" s="68">
        <f t="shared" si="7"/>
        <v>938</v>
      </c>
      <c r="H66" s="68">
        <f t="shared" si="1"/>
        <v>1031.8000000000002</v>
      </c>
      <c r="I66" s="69">
        <f>I65</f>
        <v>32200</v>
      </c>
      <c r="J66" s="70">
        <f t="shared" si="2"/>
        <v>30203600</v>
      </c>
      <c r="K66" s="71">
        <f t="shared" si="3"/>
        <v>33223960</v>
      </c>
      <c r="L66" s="72">
        <f t="shared" si="4"/>
        <v>83000</v>
      </c>
      <c r="M66" s="71">
        <f t="shared" si="5"/>
        <v>3301760.0000000005</v>
      </c>
      <c r="N66" s="33"/>
      <c r="O66" s="33">
        <v>11823</v>
      </c>
    </row>
    <row r="67" spans="1:15" s="34" customFormat="1" ht="13.5" x14ac:dyDescent="0.25">
      <c r="A67" s="67">
        <v>66</v>
      </c>
      <c r="B67" s="67">
        <v>1304</v>
      </c>
      <c r="C67" s="67">
        <v>13</v>
      </c>
      <c r="D67" s="68" t="s">
        <v>31</v>
      </c>
      <c r="E67" s="68">
        <v>882</v>
      </c>
      <c r="F67" s="68">
        <v>56</v>
      </c>
      <c r="G67" s="68">
        <f t="shared" si="7"/>
        <v>938</v>
      </c>
      <c r="H67" s="68">
        <f t="shared" ref="H67:H130" si="8">G67*1.1</f>
        <v>1031.8000000000002</v>
      </c>
      <c r="I67" s="69">
        <f>I66</f>
        <v>32200</v>
      </c>
      <c r="J67" s="70">
        <f t="shared" ref="J67:J130" si="9">G67*I67</f>
        <v>30203600</v>
      </c>
      <c r="K67" s="71">
        <f t="shared" ref="K67:K130" si="10">ROUND(J67*1.1,0)</f>
        <v>33223960</v>
      </c>
      <c r="L67" s="72">
        <f t="shared" ref="L67:L130" si="11">MROUND((K67*0.03/12),500)</f>
        <v>83000</v>
      </c>
      <c r="M67" s="71">
        <f t="shared" ref="M67:M130" si="12">H67*3200</f>
        <v>3301760.0000000005</v>
      </c>
      <c r="N67" s="33"/>
      <c r="O67" s="33">
        <v>11822</v>
      </c>
    </row>
    <row r="68" spans="1:15" s="34" customFormat="1" ht="13.5" x14ac:dyDescent="0.25">
      <c r="A68" s="67">
        <v>67</v>
      </c>
      <c r="B68" s="67">
        <v>1401</v>
      </c>
      <c r="C68" s="67">
        <v>14</v>
      </c>
      <c r="D68" s="68" t="s">
        <v>31</v>
      </c>
      <c r="E68" s="68">
        <v>1004</v>
      </c>
      <c r="F68" s="68">
        <v>61</v>
      </c>
      <c r="G68" s="68">
        <f t="shared" si="7"/>
        <v>1065</v>
      </c>
      <c r="H68" s="68">
        <f t="shared" si="8"/>
        <v>1171.5</v>
      </c>
      <c r="I68" s="69">
        <f>I67+100</f>
        <v>32300</v>
      </c>
      <c r="J68" s="70">
        <f t="shared" si="9"/>
        <v>34399500</v>
      </c>
      <c r="K68" s="71">
        <f t="shared" si="10"/>
        <v>37839450</v>
      </c>
      <c r="L68" s="72">
        <f t="shared" si="11"/>
        <v>94500</v>
      </c>
      <c r="M68" s="71">
        <f t="shared" si="12"/>
        <v>3748800</v>
      </c>
      <c r="N68" s="33"/>
      <c r="O68" s="33"/>
    </row>
    <row r="69" spans="1:15" s="34" customFormat="1" ht="13.5" x14ac:dyDescent="0.25">
      <c r="A69" s="67">
        <v>68</v>
      </c>
      <c r="B69" s="67">
        <v>1402</v>
      </c>
      <c r="C69" s="67">
        <v>14</v>
      </c>
      <c r="D69" s="68" t="s">
        <v>31</v>
      </c>
      <c r="E69" s="68">
        <v>1004</v>
      </c>
      <c r="F69" s="68">
        <v>61</v>
      </c>
      <c r="G69" s="68">
        <f t="shared" si="7"/>
        <v>1065</v>
      </c>
      <c r="H69" s="68">
        <f t="shared" si="8"/>
        <v>1171.5</v>
      </c>
      <c r="I69" s="69">
        <f>I68</f>
        <v>32300</v>
      </c>
      <c r="J69" s="70">
        <f t="shared" si="9"/>
        <v>34399500</v>
      </c>
      <c r="K69" s="71">
        <f t="shared" si="10"/>
        <v>37839450</v>
      </c>
      <c r="L69" s="72">
        <f t="shared" si="11"/>
        <v>94500</v>
      </c>
      <c r="M69" s="71">
        <f t="shared" si="12"/>
        <v>3748800</v>
      </c>
      <c r="N69" s="33"/>
      <c r="O69" s="33"/>
    </row>
    <row r="70" spans="1:15" s="34" customFormat="1" ht="13.5" x14ac:dyDescent="0.25">
      <c r="A70" s="67">
        <v>69</v>
      </c>
      <c r="B70" s="67">
        <v>1403</v>
      </c>
      <c r="C70" s="67">
        <v>14</v>
      </c>
      <c r="D70" s="68" t="s">
        <v>31</v>
      </c>
      <c r="E70" s="68">
        <v>882</v>
      </c>
      <c r="F70" s="68">
        <v>56</v>
      </c>
      <c r="G70" s="68">
        <f t="shared" si="7"/>
        <v>938</v>
      </c>
      <c r="H70" s="68">
        <f t="shared" si="8"/>
        <v>1031.8000000000002</v>
      </c>
      <c r="I70" s="69">
        <f>I69</f>
        <v>32300</v>
      </c>
      <c r="J70" s="70">
        <f t="shared" si="9"/>
        <v>30297400</v>
      </c>
      <c r="K70" s="71">
        <f t="shared" si="10"/>
        <v>33327140</v>
      </c>
      <c r="L70" s="72">
        <f t="shared" si="11"/>
        <v>83500</v>
      </c>
      <c r="M70" s="71">
        <f t="shared" si="12"/>
        <v>3301760.0000000005</v>
      </c>
      <c r="N70" s="33"/>
      <c r="O70" s="33"/>
    </row>
    <row r="71" spans="1:15" s="34" customFormat="1" ht="13.5" x14ac:dyDescent="0.25">
      <c r="A71" s="67">
        <v>70</v>
      </c>
      <c r="B71" s="67">
        <v>1404</v>
      </c>
      <c r="C71" s="67">
        <v>14</v>
      </c>
      <c r="D71" s="68" t="s">
        <v>31</v>
      </c>
      <c r="E71" s="68">
        <v>882</v>
      </c>
      <c r="F71" s="68">
        <v>56</v>
      </c>
      <c r="G71" s="68">
        <f t="shared" si="7"/>
        <v>938</v>
      </c>
      <c r="H71" s="68">
        <f t="shared" si="8"/>
        <v>1031.8000000000002</v>
      </c>
      <c r="I71" s="69">
        <f>I70</f>
        <v>32300</v>
      </c>
      <c r="J71" s="70">
        <f t="shared" si="9"/>
        <v>30297400</v>
      </c>
      <c r="K71" s="71">
        <f t="shared" si="10"/>
        <v>33327140</v>
      </c>
      <c r="L71" s="72">
        <f t="shared" si="11"/>
        <v>83500</v>
      </c>
      <c r="M71" s="71">
        <f t="shared" si="12"/>
        <v>3301760.0000000005</v>
      </c>
      <c r="N71" s="33"/>
      <c r="O71" s="33"/>
    </row>
    <row r="72" spans="1:15" s="34" customFormat="1" ht="13.5" x14ac:dyDescent="0.25">
      <c r="A72" s="67">
        <v>71</v>
      </c>
      <c r="B72" s="67">
        <v>1405</v>
      </c>
      <c r="C72" s="67">
        <v>14</v>
      </c>
      <c r="D72" s="68" t="s">
        <v>16</v>
      </c>
      <c r="E72" s="68">
        <v>728</v>
      </c>
      <c r="F72" s="68">
        <v>30</v>
      </c>
      <c r="G72" s="68">
        <f t="shared" si="7"/>
        <v>758</v>
      </c>
      <c r="H72" s="68">
        <f t="shared" si="8"/>
        <v>833.80000000000007</v>
      </c>
      <c r="I72" s="69">
        <f>I71</f>
        <v>32300</v>
      </c>
      <c r="J72" s="70">
        <f t="shared" si="9"/>
        <v>24483400</v>
      </c>
      <c r="K72" s="71">
        <f t="shared" si="10"/>
        <v>26931740</v>
      </c>
      <c r="L72" s="72">
        <f t="shared" si="11"/>
        <v>67500</v>
      </c>
      <c r="M72" s="71">
        <f t="shared" si="12"/>
        <v>2668160</v>
      </c>
      <c r="N72" s="33"/>
      <c r="O72" s="33"/>
    </row>
    <row r="73" spans="1:15" s="34" customFormat="1" ht="13.5" x14ac:dyDescent="0.25">
      <c r="A73" s="67">
        <v>72</v>
      </c>
      <c r="B73" s="67">
        <v>1406</v>
      </c>
      <c r="C73" s="67">
        <v>14</v>
      </c>
      <c r="D73" s="68" t="s">
        <v>16</v>
      </c>
      <c r="E73" s="68">
        <v>728</v>
      </c>
      <c r="F73" s="68">
        <v>30</v>
      </c>
      <c r="G73" s="68">
        <f t="shared" si="7"/>
        <v>758</v>
      </c>
      <c r="H73" s="68">
        <f t="shared" si="8"/>
        <v>833.80000000000007</v>
      </c>
      <c r="I73" s="69">
        <f>I72</f>
        <v>32300</v>
      </c>
      <c r="J73" s="70">
        <f t="shared" si="9"/>
        <v>24483400</v>
      </c>
      <c r="K73" s="71">
        <f t="shared" si="10"/>
        <v>26931740</v>
      </c>
      <c r="L73" s="72">
        <f t="shared" si="11"/>
        <v>67500</v>
      </c>
      <c r="M73" s="71">
        <f t="shared" si="12"/>
        <v>2668160</v>
      </c>
      <c r="N73" s="33"/>
      <c r="O73" s="33"/>
    </row>
    <row r="74" spans="1:15" s="34" customFormat="1" ht="13.5" x14ac:dyDescent="0.25">
      <c r="A74" s="67">
        <v>73</v>
      </c>
      <c r="B74" s="67">
        <v>1501</v>
      </c>
      <c r="C74" s="67">
        <v>15</v>
      </c>
      <c r="D74" s="68" t="s">
        <v>31</v>
      </c>
      <c r="E74" s="68">
        <v>1004</v>
      </c>
      <c r="F74" s="68">
        <v>61</v>
      </c>
      <c r="G74" s="68">
        <f t="shared" si="7"/>
        <v>1065</v>
      </c>
      <c r="H74" s="68">
        <f t="shared" si="8"/>
        <v>1171.5</v>
      </c>
      <c r="I74" s="69">
        <f>I73+100</f>
        <v>32400</v>
      </c>
      <c r="J74" s="70">
        <f t="shared" si="9"/>
        <v>34506000</v>
      </c>
      <c r="K74" s="71">
        <f t="shared" si="10"/>
        <v>37956600</v>
      </c>
      <c r="L74" s="72">
        <f t="shared" si="11"/>
        <v>95000</v>
      </c>
      <c r="M74" s="71">
        <f t="shared" si="12"/>
        <v>3748800</v>
      </c>
      <c r="N74" s="33"/>
      <c r="O74" s="33"/>
    </row>
    <row r="75" spans="1:15" s="34" customFormat="1" ht="13.5" x14ac:dyDescent="0.25">
      <c r="A75" s="67">
        <v>74</v>
      </c>
      <c r="B75" s="67">
        <v>1502</v>
      </c>
      <c r="C75" s="67">
        <v>15</v>
      </c>
      <c r="D75" s="68" t="s">
        <v>31</v>
      </c>
      <c r="E75" s="68">
        <v>1004</v>
      </c>
      <c r="F75" s="68">
        <v>61</v>
      </c>
      <c r="G75" s="68">
        <f t="shared" si="7"/>
        <v>1065</v>
      </c>
      <c r="H75" s="68">
        <f t="shared" si="8"/>
        <v>1171.5</v>
      </c>
      <c r="I75" s="69">
        <f>I74</f>
        <v>32400</v>
      </c>
      <c r="J75" s="70">
        <f t="shared" si="9"/>
        <v>34506000</v>
      </c>
      <c r="K75" s="71">
        <f t="shared" si="10"/>
        <v>37956600</v>
      </c>
      <c r="L75" s="72">
        <f t="shared" si="11"/>
        <v>95000</v>
      </c>
      <c r="M75" s="71">
        <f t="shared" si="12"/>
        <v>3748800</v>
      </c>
      <c r="N75" s="33"/>
      <c r="O75" s="33"/>
    </row>
    <row r="76" spans="1:15" s="34" customFormat="1" ht="13.5" x14ac:dyDescent="0.25">
      <c r="A76" s="67">
        <v>75</v>
      </c>
      <c r="B76" s="67">
        <v>1503</v>
      </c>
      <c r="C76" s="67">
        <v>15</v>
      </c>
      <c r="D76" s="68" t="s">
        <v>31</v>
      </c>
      <c r="E76" s="68">
        <v>882</v>
      </c>
      <c r="F76" s="68">
        <v>56</v>
      </c>
      <c r="G76" s="68">
        <f t="shared" si="7"/>
        <v>938</v>
      </c>
      <c r="H76" s="68">
        <f t="shared" si="8"/>
        <v>1031.8000000000002</v>
      </c>
      <c r="I76" s="69">
        <f>I75</f>
        <v>32400</v>
      </c>
      <c r="J76" s="70">
        <f t="shared" si="9"/>
        <v>30391200</v>
      </c>
      <c r="K76" s="71">
        <f t="shared" si="10"/>
        <v>33430320</v>
      </c>
      <c r="L76" s="72">
        <f t="shared" si="11"/>
        <v>83500</v>
      </c>
      <c r="M76" s="71">
        <f t="shared" si="12"/>
        <v>3301760.0000000005</v>
      </c>
      <c r="N76" s="33"/>
      <c r="O76" s="33"/>
    </row>
    <row r="77" spans="1:15" s="34" customFormat="1" ht="13.5" x14ac:dyDescent="0.25">
      <c r="A77" s="67">
        <v>76</v>
      </c>
      <c r="B77" s="67">
        <v>1504</v>
      </c>
      <c r="C77" s="67">
        <v>15</v>
      </c>
      <c r="D77" s="68" t="s">
        <v>31</v>
      </c>
      <c r="E77" s="68">
        <v>882</v>
      </c>
      <c r="F77" s="68">
        <v>56</v>
      </c>
      <c r="G77" s="68">
        <f t="shared" si="7"/>
        <v>938</v>
      </c>
      <c r="H77" s="68">
        <f t="shared" si="8"/>
        <v>1031.8000000000002</v>
      </c>
      <c r="I77" s="69">
        <f>I76</f>
        <v>32400</v>
      </c>
      <c r="J77" s="70">
        <f t="shared" si="9"/>
        <v>30391200</v>
      </c>
      <c r="K77" s="71">
        <f t="shared" si="10"/>
        <v>33430320</v>
      </c>
      <c r="L77" s="72">
        <f t="shared" si="11"/>
        <v>83500</v>
      </c>
      <c r="M77" s="71">
        <f t="shared" si="12"/>
        <v>3301760.0000000005</v>
      </c>
      <c r="N77" s="33"/>
      <c r="O77" s="33"/>
    </row>
    <row r="78" spans="1:15" s="34" customFormat="1" ht="13.5" x14ac:dyDescent="0.25">
      <c r="A78" s="67">
        <v>77</v>
      </c>
      <c r="B78" s="67">
        <v>1505</v>
      </c>
      <c r="C78" s="67">
        <v>15</v>
      </c>
      <c r="D78" s="68" t="s">
        <v>16</v>
      </c>
      <c r="E78" s="68">
        <v>728</v>
      </c>
      <c r="F78" s="68">
        <v>30</v>
      </c>
      <c r="G78" s="68">
        <f t="shared" si="7"/>
        <v>758</v>
      </c>
      <c r="H78" s="68">
        <f t="shared" si="8"/>
        <v>833.80000000000007</v>
      </c>
      <c r="I78" s="69">
        <f>I77</f>
        <v>32400</v>
      </c>
      <c r="J78" s="70">
        <f t="shared" si="9"/>
        <v>24559200</v>
      </c>
      <c r="K78" s="71">
        <f t="shared" si="10"/>
        <v>27015120</v>
      </c>
      <c r="L78" s="72">
        <f t="shared" si="11"/>
        <v>67500</v>
      </c>
      <c r="M78" s="71">
        <f t="shared" si="12"/>
        <v>2668160</v>
      </c>
      <c r="N78" s="33"/>
      <c r="O78" s="33"/>
    </row>
    <row r="79" spans="1:15" s="34" customFormat="1" ht="13.5" x14ac:dyDescent="0.25">
      <c r="A79" s="67">
        <v>78</v>
      </c>
      <c r="B79" s="67">
        <v>1506</v>
      </c>
      <c r="C79" s="67">
        <v>15</v>
      </c>
      <c r="D79" s="68" t="s">
        <v>16</v>
      </c>
      <c r="E79" s="68">
        <v>728</v>
      </c>
      <c r="F79" s="68">
        <v>30</v>
      </c>
      <c r="G79" s="68">
        <f t="shared" si="7"/>
        <v>758</v>
      </c>
      <c r="H79" s="68">
        <f t="shared" si="8"/>
        <v>833.80000000000007</v>
      </c>
      <c r="I79" s="69">
        <f>I78</f>
        <v>32400</v>
      </c>
      <c r="J79" s="70">
        <f t="shared" si="9"/>
        <v>24559200</v>
      </c>
      <c r="K79" s="71">
        <f t="shared" si="10"/>
        <v>27015120</v>
      </c>
      <c r="L79" s="72">
        <f t="shared" si="11"/>
        <v>67500</v>
      </c>
      <c r="M79" s="71">
        <f t="shared" si="12"/>
        <v>2668160</v>
      </c>
      <c r="N79" s="33"/>
      <c r="O79" s="33"/>
    </row>
    <row r="80" spans="1:15" s="34" customFormat="1" ht="13.5" x14ac:dyDescent="0.25">
      <c r="A80" s="67">
        <v>79</v>
      </c>
      <c r="B80" s="67">
        <v>1601</v>
      </c>
      <c r="C80" s="67">
        <v>16</v>
      </c>
      <c r="D80" s="68" t="s">
        <v>31</v>
      </c>
      <c r="E80" s="68">
        <v>1004</v>
      </c>
      <c r="F80" s="68">
        <v>61</v>
      </c>
      <c r="G80" s="68">
        <f t="shared" si="7"/>
        <v>1065</v>
      </c>
      <c r="H80" s="68">
        <f t="shared" si="8"/>
        <v>1171.5</v>
      </c>
      <c r="I80" s="69">
        <f>I79+100</f>
        <v>32500</v>
      </c>
      <c r="J80" s="70">
        <f t="shared" si="9"/>
        <v>34612500</v>
      </c>
      <c r="K80" s="71">
        <f t="shared" si="10"/>
        <v>38073750</v>
      </c>
      <c r="L80" s="72">
        <f t="shared" si="11"/>
        <v>95000</v>
      </c>
      <c r="M80" s="71">
        <f t="shared" si="12"/>
        <v>3748800</v>
      </c>
      <c r="N80" s="33"/>
      <c r="O80" s="33"/>
    </row>
    <row r="81" spans="1:15" s="34" customFormat="1" ht="13.5" x14ac:dyDescent="0.25">
      <c r="A81" s="67">
        <v>80</v>
      </c>
      <c r="B81" s="67">
        <v>1602</v>
      </c>
      <c r="C81" s="67">
        <v>16</v>
      </c>
      <c r="D81" s="68" t="s">
        <v>31</v>
      </c>
      <c r="E81" s="68">
        <v>1004</v>
      </c>
      <c r="F81" s="68">
        <v>61</v>
      </c>
      <c r="G81" s="68">
        <f t="shared" si="7"/>
        <v>1065</v>
      </c>
      <c r="H81" s="68">
        <f t="shared" si="8"/>
        <v>1171.5</v>
      </c>
      <c r="I81" s="69">
        <f>I80</f>
        <v>32500</v>
      </c>
      <c r="J81" s="70">
        <f t="shared" si="9"/>
        <v>34612500</v>
      </c>
      <c r="K81" s="71">
        <f t="shared" si="10"/>
        <v>38073750</v>
      </c>
      <c r="L81" s="72">
        <f t="shared" si="11"/>
        <v>95000</v>
      </c>
      <c r="M81" s="71">
        <f t="shared" si="12"/>
        <v>3748800</v>
      </c>
      <c r="N81" s="33"/>
      <c r="O81" s="33"/>
    </row>
    <row r="82" spans="1:15" s="34" customFormat="1" ht="13.5" x14ac:dyDescent="0.25">
      <c r="A82" s="67">
        <v>81</v>
      </c>
      <c r="B82" s="67">
        <v>1603</v>
      </c>
      <c r="C82" s="67">
        <v>16</v>
      </c>
      <c r="D82" s="68" t="s">
        <v>31</v>
      </c>
      <c r="E82" s="68">
        <v>882</v>
      </c>
      <c r="F82" s="68">
        <v>56</v>
      </c>
      <c r="G82" s="68">
        <f t="shared" si="7"/>
        <v>938</v>
      </c>
      <c r="H82" s="68">
        <f t="shared" si="8"/>
        <v>1031.8000000000002</v>
      </c>
      <c r="I82" s="69">
        <f>I81</f>
        <v>32500</v>
      </c>
      <c r="J82" s="70">
        <f t="shared" si="9"/>
        <v>30485000</v>
      </c>
      <c r="K82" s="71">
        <f t="shared" si="10"/>
        <v>33533500</v>
      </c>
      <c r="L82" s="72">
        <f t="shared" si="11"/>
        <v>84000</v>
      </c>
      <c r="M82" s="71">
        <f t="shared" si="12"/>
        <v>3301760.0000000005</v>
      </c>
      <c r="N82" s="33"/>
      <c r="O82" s="33"/>
    </row>
    <row r="83" spans="1:15" s="34" customFormat="1" ht="13.5" x14ac:dyDescent="0.25">
      <c r="A83" s="67">
        <v>82</v>
      </c>
      <c r="B83" s="67">
        <v>1604</v>
      </c>
      <c r="C83" s="67">
        <v>16</v>
      </c>
      <c r="D83" s="68" t="s">
        <v>31</v>
      </c>
      <c r="E83" s="68">
        <v>882</v>
      </c>
      <c r="F83" s="68">
        <v>56</v>
      </c>
      <c r="G83" s="68">
        <f t="shared" si="7"/>
        <v>938</v>
      </c>
      <c r="H83" s="68">
        <f t="shared" si="8"/>
        <v>1031.8000000000002</v>
      </c>
      <c r="I83" s="69">
        <f>I82</f>
        <v>32500</v>
      </c>
      <c r="J83" s="70">
        <f t="shared" si="9"/>
        <v>30485000</v>
      </c>
      <c r="K83" s="71">
        <f t="shared" si="10"/>
        <v>33533500</v>
      </c>
      <c r="L83" s="72">
        <f t="shared" si="11"/>
        <v>84000</v>
      </c>
      <c r="M83" s="71">
        <f t="shared" si="12"/>
        <v>3301760.0000000005</v>
      </c>
      <c r="N83" s="33"/>
      <c r="O83" s="33"/>
    </row>
    <row r="84" spans="1:15" s="34" customFormat="1" ht="13.5" x14ac:dyDescent="0.25">
      <c r="A84" s="67">
        <v>83</v>
      </c>
      <c r="B84" s="67">
        <v>1605</v>
      </c>
      <c r="C84" s="67">
        <v>16</v>
      </c>
      <c r="D84" s="68" t="s">
        <v>16</v>
      </c>
      <c r="E84" s="68">
        <v>728</v>
      </c>
      <c r="F84" s="68">
        <v>30</v>
      </c>
      <c r="G84" s="68">
        <f t="shared" si="7"/>
        <v>758</v>
      </c>
      <c r="H84" s="68">
        <f t="shared" si="8"/>
        <v>833.80000000000007</v>
      </c>
      <c r="I84" s="69">
        <f>I83</f>
        <v>32500</v>
      </c>
      <c r="J84" s="70">
        <f t="shared" si="9"/>
        <v>24635000</v>
      </c>
      <c r="K84" s="71">
        <f t="shared" si="10"/>
        <v>27098500</v>
      </c>
      <c r="L84" s="72">
        <f t="shared" si="11"/>
        <v>67500</v>
      </c>
      <c r="M84" s="71">
        <f t="shared" si="12"/>
        <v>2668160</v>
      </c>
      <c r="N84" s="33"/>
      <c r="O84" s="33"/>
    </row>
    <row r="85" spans="1:15" s="34" customFormat="1" ht="13.5" x14ac:dyDescent="0.25">
      <c r="A85" s="67">
        <v>84</v>
      </c>
      <c r="B85" s="67">
        <v>1606</v>
      </c>
      <c r="C85" s="67">
        <v>16</v>
      </c>
      <c r="D85" s="68" t="s">
        <v>16</v>
      </c>
      <c r="E85" s="68">
        <v>728</v>
      </c>
      <c r="F85" s="68">
        <v>30</v>
      </c>
      <c r="G85" s="68">
        <f t="shared" si="7"/>
        <v>758</v>
      </c>
      <c r="H85" s="68">
        <f t="shared" si="8"/>
        <v>833.80000000000007</v>
      </c>
      <c r="I85" s="69">
        <f>I84</f>
        <v>32500</v>
      </c>
      <c r="J85" s="70">
        <f t="shared" si="9"/>
        <v>24635000</v>
      </c>
      <c r="K85" s="71">
        <f t="shared" si="10"/>
        <v>27098500</v>
      </c>
      <c r="L85" s="72">
        <f t="shared" si="11"/>
        <v>67500</v>
      </c>
      <c r="M85" s="71">
        <f t="shared" si="12"/>
        <v>2668160</v>
      </c>
      <c r="N85" s="33"/>
      <c r="O85" s="33"/>
    </row>
    <row r="86" spans="1:15" s="34" customFormat="1" ht="13.5" x14ac:dyDescent="0.25">
      <c r="A86" s="67">
        <v>85</v>
      </c>
      <c r="B86" s="67">
        <v>1701</v>
      </c>
      <c r="C86" s="67">
        <v>17</v>
      </c>
      <c r="D86" s="68" t="s">
        <v>31</v>
      </c>
      <c r="E86" s="68">
        <v>1004</v>
      </c>
      <c r="F86" s="68">
        <v>61</v>
      </c>
      <c r="G86" s="68">
        <f t="shared" si="7"/>
        <v>1065</v>
      </c>
      <c r="H86" s="68">
        <f t="shared" si="8"/>
        <v>1171.5</v>
      </c>
      <c r="I86" s="69">
        <f>I85+100</f>
        <v>32600</v>
      </c>
      <c r="J86" s="70">
        <f t="shared" si="9"/>
        <v>34719000</v>
      </c>
      <c r="K86" s="71">
        <f t="shared" si="10"/>
        <v>38190900</v>
      </c>
      <c r="L86" s="72">
        <f t="shared" si="11"/>
        <v>95500</v>
      </c>
      <c r="M86" s="71">
        <f t="shared" si="12"/>
        <v>3748800</v>
      </c>
      <c r="N86" s="33"/>
      <c r="O86" s="33"/>
    </row>
    <row r="87" spans="1:15" s="34" customFormat="1" ht="13.5" x14ac:dyDescent="0.25">
      <c r="A87" s="67">
        <v>86</v>
      </c>
      <c r="B87" s="67">
        <v>1702</v>
      </c>
      <c r="C87" s="67">
        <v>17</v>
      </c>
      <c r="D87" s="68" t="s">
        <v>31</v>
      </c>
      <c r="E87" s="68">
        <v>1004</v>
      </c>
      <c r="F87" s="68">
        <v>61</v>
      </c>
      <c r="G87" s="68">
        <f t="shared" si="7"/>
        <v>1065</v>
      </c>
      <c r="H87" s="68">
        <f t="shared" si="8"/>
        <v>1171.5</v>
      </c>
      <c r="I87" s="69">
        <f>I86</f>
        <v>32600</v>
      </c>
      <c r="J87" s="70">
        <f t="shared" si="9"/>
        <v>34719000</v>
      </c>
      <c r="K87" s="71">
        <f t="shared" si="10"/>
        <v>38190900</v>
      </c>
      <c r="L87" s="72">
        <f t="shared" si="11"/>
        <v>95500</v>
      </c>
      <c r="M87" s="71">
        <f t="shared" si="12"/>
        <v>3748800</v>
      </c>
      <c r="N87" s="33"/>
      <c r="O87" s="33"/>
    </row>
    <row r="88" spans="1:15" s="34" customFormat="1" ht="13.5" x14ac:dyDescent="0.25">
      <c r="A88" s="67">
        <v>87</v>
      </c>
      <c r="B88" s="67">
        <v>1703</v>
      </c>
      <c r="C88" s="67">
        <v>17</v>
      </c>
      <c r="D88" s="68" t="s">
        <v>31</v>
      </c>
      <c r="E88" s="68">
        <v>882</v>
      </c>
      <c r="F88" s="68">
        <v>56</v>
      </c>
      <c r="G88" s="68">
        <f t="shared" si="7"/>
        <v>938</v>
      </c>
      <c r="H88" s="68">
        <f t="shared" si="8"/>
        <v>1031.8000000000002</v>
      </c>
      <c r="I88" s="69">
        <f>I87</f>
        <v>32600</v>
      </c>
      <c r="J88" s="70">
        <f t="shared" si="9"/>
        <v>30578800</v>
      </c>
      <c r="K88" s="71">
        <f t="shared" si="10"/>
        <v>33636680</v>
      </c>
      <c r="L88" s="72">
        <f t="shared" si="11"/>
        <v>84000</v>
      </c>
      <c r="M88" s="71">
        <f t="shared" si="12"/>
        <v>3301760.0000000005</v>
      </c>
      <c r="N88" s="33"/>
      <c r="O88" s="33"/>
    </row>
    <row r="89" spans="1:15" s="34" customFormat="1" ht="13.5" x14ac:dyDescent="0.25">
      <c r="A89" s="67">
        <v>88</v>
      </c>
      <c r="B89" s="67">
        <v>1704</v>
      </c>
      <c r="C89" s="67">
        <v>17</v>
      </c>
      <c r="D89" s="68" t="s">
        <v>31</v>
      </c>
      <c r="E89" s="68">
        <v>882</v>
      </c>
      <c r="F89" s="68">
        <v>56</v>
      </c>
      <c r="G89" s="68">
        <f t="shared" si="7"/>
        <v>938</v>
      </c>
      <c r="H89" s="68">
        <f t="shared" si="8"/>
        <v>1031.8000000000002</v>
      </c>
      <c r="I89" s="69">
        <f>I88</f>
        <v>32600</v>
      </c>
      <c r="J89" s="70">
        <f t="shared" si="9"/>
        <v>30578800</v>
      </c>
      <c r="K89" s="71">
        <f t="shared" si="10"/>
        <v>33636680</v>
      </c>
      <c r="L89" s="72">
        <f t="shared" si="11"/>
        <v>84000</v>
      </c>
      <c r="M89" s="71">
        <f t="shared" si="12"/>
        <v>3301760.0000000005</v>
      </c>
      <c r="N89" s="33"/>
      <c r="O89" s="33"/>
    </row>
    <row r="90" spans="1:15" s="34" customFormat="1" ht="13.5" x14ac:dyDescent="0.25">
      <c r="A90" s="67">
        <v>89</v>
      </c>
      <c r="B90" s="67">
        <v>1705</v>
      </c>
      <c r="C90" s="67">
        <v>17</v>
      </c>
      <c r="D90" s="68" t="s">
        <v>16</v>
      </c>
      <c r="E90" s="68">
        <v>728</v>
      </c>
      <c r="F90" s="68">
        <v>30</v>
      </c>
      <c r="G90" s="68">
        <f t="shared" si="7"/>
        <v>758</v>
      </c>
      <c r="H90" s="68">
        <f t="shared" si="8"/>
        <v>833.80000000000007</v>
      </c>
      <c r="I90" s="69">
        <f>I89</f>
        <v>32600</v>
      </c>
      <c r="J90" s="70">
        <f t="shared" si="9"/>
        <v>24710800</v>
      </c>
      <c r="K90" s="71">
        <f t="shared" si="10"/>
        <v>27181880</v>
      </c>
      <c r="L90" s="72">
        <f t="shared" si="11"/>
        <v>68000</v>
      </c>
      <c r="M90" s="71">
        <f t="shared" si="12"/>
        <v>2668160</v>
      </c>
      <c r="N90" s="33"/>
      <c r="O90" s="33"/>
    </row>
    <row r="91" spans="1:15" s="34" customFormat="1" ht="13.5" x14ac:dyDescent="0.25">
      <c r="A91" s="67">
        <v>90</v>
      </c>
      <c r="B91" s="67">
        <v>1706</v>
      </c>
      <c r="C91" s="67">
        <v>17</v>
      </c>
      <c r="D91" s="68" t="s">
        <v>16</v>
      </c>
      <c r="E91" s="68">
        <v>728</v>
      </c>
      <c r="F91" s="68">
        <v>30</v>
      </c>
      <c r="G91" s="68">
        <f t="shared" si="7"/>
        <v>758</v>
      </c>
      <c r="H91" s="68">
        <f t="shared" si="8"/>
        <v>833.80000000000007</v>
      </c>
      <c r="I91" s="69">
        <f>I90</f>
        <v>32600</v>
      </c>
      <c r="J91" s="70">
        <f t="shared" si="9"/>
        <v>24710800</v>
      </c>
      <c r="K91" s="71">
        <f t="shared" si="10"/>
        <v>27181880</v>
      </c>
      <c r="L91" s="72">
        <f t="shared" si="11"/>
        <v>68000</v>
      </c>
      <c r="M91" s="71">
        <f t="shared" si="12"/>
        <v>2668160</v>
      </c>
      <c r="N91" s="33"/>
      <c r="O91" s="33"/>
    </row>
    <row r="92" spans="1:15" s="34" customFormat="1" ht="13.5" x14ac:dyDescent="0.25">
      <c r="A92" s="67">
        <v>91</v>
      </c>
      <c r="B92" s="67">
        <v>1801</v>
      </c>
      <c r="C92" s="67">
        <v>18</v>
      </c>
      <c r="D92" s="68" t="s">
        <v>31</v>
      </c>
      <c r="E92" s="68">
        <v>1004</v>
      </c>
      <c r="F92" s="68">
        <v>61</v>
      </c>
      <c r="G92" s="68">
        <f t="shared" si="7"/>
        <v>1065</v>
      </c>
      <c r="H92" s="68">
        <f t="shared" si="8"/>
        <v>1171.5</v>
      </c>
      <c r="I92" s="69">
        <f>I91+100</f>
        <v>32700</v>
      </c>
      <c r="J92" s="70">
        <f t="shared" si="9"/>
        <v>34825500</v>
      </c>
      <c r="K92" s="71">
        <f t="shared" si="10"/>
        <v>38308050</v>
      </c>
      <c r="L92" s="72">
        <f t="shared" si="11"/>
        <v>96000</v>
      </c>
      <c r="M92" s="71">
        <f t="shared" si="12"/>
        <v>3748800</v>
      </c>
      <c r="N92" s="33"/>
      <c r="O92" s="33"/>
    </row>
    <row r="93" spans="1:15" s="34" customFormat="1" ht="13.5" x14ac:dyDescent="0.25">
      <c r="A93" s="67">
        <v>92</v>
      </c>
      <c r="B93" s="67">
        <v>1802</v>
      </c>
      <c r="C93" s="67">
        <v>18</v>
      </c>
      <c r="D93" s="68" t="s">
        <v>31</v>
      </c>
      <c r="E93" s="68">
        <v>1004</v>
      </c>
      <c r="F93" s="68">
        <v>61</v>
      </c>
      <c r="G93" s="68">
        <f t="shared" si="7"/>
        <v>1065</v>
      </c>
      <c r="H93" s="68">
        <f t="shared" si="8"/>
        <v>1171.5</v>
      </c>
      <c r="I93" s="69">
        <f>I92</f>
        <v>32700</v>
      </c>
      <c r="J93" s="70">
        <f t="shared" si="9"/>
        <v>34825500</v>
      </c>
      <c r="K93" s="71">
        <f t="shared" si="10"/>
        <v>38308050</v>
      </c>
      <c r="L93" s="72">
        <f t="shared" si="11"/>
        <v>96000</v>
      </c>
      <c r="M93" s="71">
        <f t="shared" si="12"/>
        <v>3748800</v>
      </c>
      <c r="N93" s="33"/>
      <c r="O93" s="33"/>
    </row>
    <row r="94" spans="1:15" s="34" customFormat="1" ht="13.5" x14ac:dyDescent="0.25">
      <c r="A94" s="67">
        <v>93</v>
      </c>
      <c r="B94" s="67">
        <v>1803</v>
      </c>
      <c r="C94" s="67">
        <v>18</v>
      </c>
      <c r="D94" s="68" t="s">
        <v>31</v>
      </c>
      <c r="E94" s="68">
        <v>882</v>
      </c>
      <c r="F94" s="68">
        <v>56</v>
      </c>
      <c r="G94" s="68">
        <f t="shared" si="7"/>
        <v>938</v>
      </c>
      <c r="H94" s="68">
        <f t="shared" si="8"/>
        <v>1031.8000000000002</v>
      </c>
      <c r="I94" s="69">
        <f>I93</f>
        <v>32700</v>
      </c>
      <c r="J94" s="70">
        <f t="shared" si="9"/>
        <v>30672600</v>
      </c>
      <c r="K94" s="71">
        <f t="shared" si="10"/>
        <v>33739860</v>
      </c>
      <c r="L94" s="72">
        <f t="shared" si="11"/>
        <v>84500</v>
      </c>
      <c r="M94" s="71">
        <f t="shared" si="12"/>
        <v>3301760.0000000005</v>
      </c>
      <c r="N94" s="33"/>
      <c r="O94" s="33"/>
    </row>
    <row r="95" spans="1:15" s="34" customFormat="1" ht="13.5" x14ac:dyDescent="0.25">
      <c r="A95" s="67">
        <v>94</v>
      </c>
      <c r="B95" s="67">
        <v>1804</v>
      </c>
      <c r="C95" s="67">
        <v>18</v>
      </c>
      <c r="D95" s="68" t="s">
        <v>31</v>
      </c>
      <c r="E95" s="68">
        <v>882</v>
      </c>
      <c r="F95" s="68">
        <v>56</v>
      </c>
      <c r="G95" s="68">
        <f t="shared" si="7"/>
        <v>938</v>
      </c>
      <c r="H95" s="68">
        <f t="shared" si="8"/>
        <v>1031.8000000000002</v>
      </c>
      <c r="I95" s="69">
        <f>I94</f>
        <v>32700</v>
      </c>
      <c r="J95" s="70">
        <f t="shared" si="9"/>
        <v>30672600</v>
      </c>
      <c r="K95" s="71">
        <f t="shared" si="10"/>
        <v>33739860</v>
      </c>
      <c r="L95" s="72">
        <f t="shared" si="11"/>
        <v>84500</v>
      </c>
      <c r="M95" s="71">
        <f t="shared" si="12"/>
        <v>3301760.0000000005</v>
      </c>
      <c r="N95" s="33"/>
      <c r="O95" s="33"/>
    </row>
    <row r="96" spans="1:15" s="34" customFormat="1" ht="13.5" x14ac:dyDescent="0.25">
      <c r="A96" s="67">
        <v>95</v>
      </c>
      <c r="B96" s="67">
        <v>1805</v>
      </c>
      <c r="C96" s="67">
        <v>18</v>
      </c>
      <c r="D96" s="68" t="s">
        <v>16</v>
      </c>
      <c r="E96" s="68">
        <v>728</v>
      </c>
      <c r="F96" s="68">
        <v>30</v>
      </c>
      <c r="G96" s="68">
        <f t="shared" si="7"/>
        <v>758</v>
      </c>
      <c r="H96" s="68">
        <f t="shared" si="8"/>
        <v>833.80000000000007</v>
      </c>
      <c r="I96" s="69">
        <f>I95</f>
        <v>32700</v>
      </c>
      <c r="J96" s="70">
        <f t="shared" si="9"/>
        <v>24786600</v>
      </c>
      <c r="K96" s="71">
        <f t="shared" si="10"/>
        <v>27265260</v>
      </c>
      <c r="L96" s="72">
        <f t="shared" si="11"/>
        <v>68000</v>
      </c>
      <c r="M96" s="71">
        <f t="shared" si="12"/>
        <v>2668160</v>
      </c>
      <c r="N96" s="33"/>
      <c r="O96" s="33"/>
    </row>
    <row r="97" spans="1:15" s="34" customFormat="1" ht="13.5" x14ac:dyDescent="0.25">
      <c r="A97" s="67">
        <v>96</v>
      </c>
      <c r="B97" s="67">
        <v>1806</v>
      </c>
      <c r="C97" s="67">
        <v>18</v>
      </c>
      <c r="D97" s="68" t="s">
        <v>16</v>
      </c>
      <c r="E97" s="68">
        <v>728</v>
      </c>
      <c r="F97" s="68">
        <v>30</v>
      </c>
      <c r="G97" s="68">
        <f t="shared" si="7"/>
        <v>758</v>
      </c>
      <c r="H97" s="68">
        <f t="shared" si="8"/>
        <v>833.80000000000007</v>
      </c>
      <c r="I97" s="69">
        <f>I96</f>
        <v>32700</v>
      </c>
      <c r="J97" s="70">
        <f t="shared" si="9"/>
        <v>24786600</v>
      </c>
      <c r="K97" s="71">
        <f t="shared" si="10"/>
        <v>27265260</v>
      </c>
      <c r="L97" s="72">
        <f t="shared" si="11"/>
        <v>68000</v>
      </c>
      <c r="M97" s="71">
        <f t="shared" si="12"/>
        <v>2668160</v>
      </c>
      <c r="N97" s="33"/>
      <c r="O97" s="33"/>
    </row>
    <row r="98" spans="1:15" s="34" customFormat="1" ht="13.5" x14ac:dyDescent="0.25">
      <c r="A98" s="67">
        <v>97</v>
      </c>
      <c r="B98" s="67">
        <v>1901</v>
      </c>
      <c r="C98" s="67">
        <v>19</v>
      </c>
      <c r="D98" s="68" t="s">
        <v>31</v>
      </c>
      <c r="E98" s="68">
        <v>1004</v>
      </c>
      <c r="F98" s="68">
        <v>61</v>
      </c>
      <c r="G98" s="68">
        <f t="shared" si="7"/>
        <v>1065</v>
      </c>
      <c r="H98" s="68">
        <f t="shared" si="8"/>
        <v>1171.5</v>
      </c>
      <c r="I98" s="69">
        <f>I97+100</f>
        <v>32800</v>
      </c>
      <c r="J98" s="70">
        <f t="shared" si="9"/>
        <v>34932000</v>
      </c>
      <c r="K98" s="71">
        <f t="shared" si="10"/>
        <v>38425200</v>
      </c>
      <c r="L98" s="72">
        <f t="shared" si="11"/>
        <v>96000</v>
      </c>
      <c r="M98" s="71">
        <f t="shared" si="12"/>
        <v>3748800</v>
      </c>
      <c r="N98" s="33"/>
      <c r="O98" s="33"/>
    </row>
    <row r="99" spans="1:15" s="34" customFormat="1" ht="13.5" x14ac:dyDescent="0.25">
      <c r="A99" s="67">
        <v>98</v>
      </c>
      <c r="B99" s="67">
        <v>1902</v>
      </c>
      <c r="C99" s="67">
        <v>19</v>
      </c>
      <c r="D99" s="68" t="s">
        <v>31</v>
      </c>
      <c r="E99" s="68">
        <v>1004</v>
      </c>
      <c r="F99" s="68">
        <v>61</v>
      </c>
      <c r="G99" s="68">
        <f t="shared" si="7"/>
        <v>1065</v>
      </c>
      <c r="H99" s="68">
        <f t="shared" si="8"/>
        <v>1171.5</v>
      </c>
      <c r="I99" s="69">
        <f>I98</f>
        <v>32800</v>
      </c>
      <c r="J99" s="70">
        <f t="shared" si="9"/>
        <v>34932000</v>
      </c>
      <c r="K99" s="71">
        <f t="shared" si="10"/>
        <v>38425200</v>
      </c>
      <c r="L99" s="72">
        <f t="shared" si="11"/>
        <v>96000</v>
      </c>
      <c r="M99" s="71">
        <f t="shared" si="12"/>
        <v>3748800</v>
      </c>
      <c r="N99" s="33"/>
      <c r="O99" s="33"/>
    </row>
    <row r="100" spans="1:15" s="34" customFormat="1" ht="13.5" x14ac:dyDescent="0.25">
      <c r="A100" s="67">
        <v>99</v>
      </c>
      <c r="B100" s="67">
        <v>1903</v>
      </c>
      <c r="C100" s="67">
        <v>19</v>
      </c>
      <c r="D100" s="68" t="s">
        <v>31</v>
      </c>
      <c r="E100" s="68">
        <v>882</v>
      </c>
      <c r="F100" s="68">
        <v>56</v>
      </c>
      <c r="G100" s="68">
        <f t="shared" si="7"/>
        <v>938</v>
      </c>
      <c r="H100" s="68">
        <f t="shared" si="8"/>
        <v>1031.8000000000002</v>
      </c>
      <c r="I100" s="69">
        <f>I99</f>
        <v>32800</v>
      </c>
      <c r="J100" s="70">
        <f t="shared" si="9"/>
        <v>30766400</v>
      </c>
      <c r="K100" s="71">
        <f t="shared" si="10"/>
        <v>33843040</v>
      </c>
      <c r="L100" s="72">
        <f t="shared" si="11"/>
        <v>84500</v>
      </c>
      <c r="M100" s="71">
        <f t="shared" si="12"/>
        <v>3301760.0000000005</v>
      </c>
      <c r="N100" s="33"/>
      <c r="O100" s="33"/>
    </row>
    <row r="101" spans="1:15" s="34" customFormat="1" ht="13.5" x14ac:dyDescent="0.25">
      <c r="A101" s="67">
        <v>100</v>
      </c>
      <c r="B101" s="67">
        <v>1904</v>
      </c>
      <c r="C101" s="67">
        <v>19</v>
      </c>
      <c r="D101" s="68" t="s">
        <v>31</v>
      </c>
      <c r="E101" s="68">
        <v>882</v>
      </c>
      <c r="F101" s="68">
        <v>56</v>
      </c>
      <c r="G101" s="68">
        <f t="shared" si="7"/>
        <v>938</v>
      </c>
      <c r="H101" s="68">
        <f t="shared" si="8"/>
        <v>1031.8000000000002</v>
      </c>
      <c r="I101" s="69">
        <f>I100</f>
        <v>32800</v>
      </c>
      <c r="J101" s="70">
        <f t="shared" si="9"/>
        <v>30766400</v>
      </c>
      <c r="K101" s="71">
        <f t="shared" si="10"/>
        <v>33843040</v>
      </c>
      <c r="L101" s="72">
        <f t="shared" si="11"/>
        <v>84500</v>
      </c>
      <c r="M101" s="71">
        <f t="shared" si="12"/>
        <v>3301760.0000000005</v>
      </c>
      <c r="N101" s="33"/>
      <c r="O101" s="33"/>
    </row>
    <row r="102" spans="1:15" s="34" customFormat="1" ht="13.5" x14ac:dyDescent="0.25">
      <c r="A102" s="67">
        <v>101</v>
      </c>
      <c r="B102" s="67">
        <v>1905</v>
      </c>
      <c r="C102" s="67">
        <v>19</v>
      </c>
      <c r="D102" s="68" t="s">
        <v>16</v>
      </c>
      <c r="E102" s="68">
        <v>728</v>
      </c>
      <c r="F102" s="68">
        <v>30</v>
      </c>
      <c r="G102" s="68">
        <f t="shared" si="7"/>
        <v>758</v>
      </c>
      <c r="H102" s="68">
        <f t="shared" si="8"/>
        <v>833.80000000000007</v>
      </c>
      <c r="I102" s="69">
        <f>I101</f>
        <v>32800</v>
      </c>
      <c r="J102" s="70">
        <f t="shared" si="9"/>
        <v>24862400</v>
      </c>
      <c r="K102" s="71">
        <f t="shared" si="10"/>
        <v>27348640</v>
      </c>
      <c r="L102" s="72">
        <f t="shared" si="11"/>
        <v>68500</v>
      </c>
      <c r="M102" s="71">
        <f t="shared" si="12"/>
        <v>2668160</v>
      </c>
      <c r="N102" s="33"/>
      <c r="O102" s="33"/>
    </row>
    <row r="103" spans="1:15" s="34" customFormat="1" ht="13.5" x14ac:dyDescent="0.25">
      <c r="A103" s="67">
        <v>102</v>
      </c>
      <c r="B103" s="67">
        <v>1906</v>
      </c>
      <c r="C103" s="67">
        <v>19</v>
      </c>
      <c r="D103" s="68" t="s">
        <v>16</v>
      </c>
      <c r="E103" s="68">
        <v>728</v>
      </c>
      <c r="F103" s="68">
        <v>30</v>
      </c>
      <c r="G103" s="68">
        <f t="shared" si="7"/>
        <v>758</v>
      </c>
      <c r="H103" s="68">
        <f t="shared" si="8"/>
        <v>833.80000000000007</v>
      </c>
      <c r="I103" s="69">
        <f>I102</f>
        <v>32800</v>
      </c>
      <c r="J103" s="70">
        <f t="shared" si="9"/>
        <v>24862400</v>
      </c>
      <c r="K103" s="71">
        <f t="shared" si="10"/>
        <v>27348640</v>
      </c>
      <c r="L103" s="72">
        <f t="shared" si="11"/>
        <v>68500</v>
      </c>
      <c r="M103" s="71">
        <f t="shared" si="12"/>
        <v>2668160</v>
      </c>
      <c r="N103" s="33"/>
      <c r="O103" s="33"/>
    </row>
    <row r="104" spans="1:15" s="34" customFormat="1" ht="13.5" x14ac:dyDescent="0.25">
      <c r="A104" s="67">
        <v>103</v>
      </c>
      <c r="B104" s="67">
        <v>2001</v>
      </c>
      <c r="C104" s="67">
        <v>20</v>
      </c>
      <c r="D104" s="68" t="s">
        <v>31</v>
      </c>
      <c r="E104" s="68">
        <v>1004</v>
      </c>
      <c r="F104" s="68">
        <v>61</v>
      </c>
      <c r="G104" s="68">
        <f t="shared" si="7"/>
        <v>1065</v>
      </c>
      <c r="H104" s="68">
        <f t="shared" si="8"/>
        <v>1171.5</v>
      </c>
      <c r="I104" s="69">
        <f>I103+100</f>
        <v>32900</v>
      </c>
      <c r="J104" s="70">
        <f t="shared" si="9"/>
        <v>35038500</v>
      </c>
      <c r="K104" s="71">
        <f t="shared" si="10"/>
        <v>38542350</v>
      </c>
      <c r="L104" s="72">
        <f t="shared" si="11"/>
        <v>96500</v>
      </c>
      <c r="M104" s="71">
        <f t="shared" si="12"/>
        <v>3748800</v>
      </c>
      <c r="N104" s="33"/>
      <c r="O104" s="33"/>
    </row>
    <row r="105" spans="1:15" s="34" customFormat="1" ht="13.5" x14ac:dyDescent="0.25">
      <c r="A105" s="67">
        <v>104</v>
      </c>
      <c r="B105" s="67">
        <v>2002</v>
      </c>
      <c r="C105" s="67">
        <v>20</v>
      </c>
      <c r="D105" s="68" t="s">
        <v>31</v>
      </c>
      <c r="E105" s="68">
        <v>1004</v>
      </c>
      <c r="F105" s="68">
        <v>61</v>
      </c>
      <c r="G105" s="68">
        <f t="shared" si="7"/>
        <v>1065</v>
      </c>
      <c r="H105" s="68">
        <f t="shared" si="8"/>
        <v>1171.5</v>
      </c>
      <c r="I105" s="69">
        <f>I104</f>
        <v>32900</v>
      </c>
      <c r="J105" s="70">
        <f t="shared" si="9"/>
        <v>35038500</v>
      </c>
      <c r="K105" s="71">
        <f t="shared" si="10"/>
        <v>38542350</v>
      </c>
      <c r="L105" s="72">
        <f t="shared" si="11"/>
        <v>96500</v>
      </c>
      <c r="M105" s="71">
        <f t="shared" si="12"/>
        <v>3748800</v>
      </c>
      <c r="N105" s="33"/>
      <c r="O105" s="33"/>
    </row>
    <row r="106" spans="1:15" s="34" customFormat="1" ht="13.5" x14ac:dyDescent="0.25">
      <c r="A106" s="67">
        <v>105</v>
      </c>
      <c r="B106" s="67">
        <v>2003</v>
      </c>
      <c r="C106" s="67">
        <v>20</v>
      </c>
      <c r="D106" s="68" t="s">
        <v>31</v>
      </c>
      <c r="E106" s="68">
        <v>882</v>
      </c>
      <c r="F106" s="68">
        <v>56</v>
      </c>
      <c r="G106" s="68">
        <f t="shared" si="7"/>
        <v>938</v>
      </c>
      <c r="H106" s="68">
        <f t="shared" si="8"/>
        <v>1031.8000000000002</v>
      </c>
      <c r="I106" s="69">
        <f>I105</f>
        <v>32900</v>
      </c>
      <c r="J106" s="70">
        <f t="shared" si="9"/>
        <v>30860200</v>
      </c>
      <c r="K106" s="71">
        <f t="shared" si="10"/>
        <v>33946220</v>
      </c>
      <c r="L106" s="72">
        <f t="shared" si="11"/>
        <v>85000</v>
      </c>
      <c r="M106" s="71">
        <f t="shared" si="12"/>
        <v>3301760.0000000005</v>
      </c>
      <c r="N106" s="33"/>
      <c r="O106" s="33"/>
    </row>
    <row r="107" spans="1:15" s="34" customFormat="1" ht="13.5" x14ac:dyDescent="0.25">
      <c r="A107" s="67">
        <v>106</v>
      </c>
      <c r="B107" s="67">
        <v>2004</v>
      </c>
      <c r="C107" s="67">
        <v>20</v>
      </c>
      <c r="D107" s="68" t="s">
        <v>31</v>
      </c>
      <c r="E107" s="68">
        <v>882</v>
      </c>
      <c r="F107" s="68">
        <v>56</v>
      </c>
      <c r="G107" s="68">
        <f t="shared" si="7"/>
        <v>938</v>
      </c>
      <c r="H107" s="68">
        <f t="shared" si="8"/>
        <v>1031.8000000000002</v>
      </c>
      <c r="I107" s="69">
        <f>I106</f>
        <v>32900</v>
      </c>
      <c r="J107" s="70">
        <f t="shared" si="9"/>
        <v>30860200</v>
      </c>
      <c r="K107" s="71">
        <f t="shared" si="10"/>
        <v>33946220</v>
      </c>
      <c r="L107" s="72">
        <f t="shared" si="11"/>
        <v>85000</v>
      </c>
      <c r="M107" s="71">
        <f t="shared" si="12"/>
        <v>3301760.0000000005</v>
      </c>
      <c r="N107" s="33"/>
      <c r="O107" s="33"/>
    </row>
    <row r="108" spans="1:15" s="34" customFormat="1" ht="13.5" x14ac:dyDescent="0.25">
      <c r="A108" s="67">
        <v>107</v>
      </c>
      <c r="B108" s="67">
        <v>2101</v>
      </c>
      <c r="C108" s="67">
        <v>21</v>
      </c>
      <c r="D108" s="68" t="s">
        <v>31</v>
      </c>
      <c r="E108" s="68">
        <v>1004</v>
      </c>
      <c r="F108" s="68">
        <v>61</v>
      </c>
      <c r="G108" s="68">
        <f t="shared" si="7"/>
        <v>1065</v>
      </c>
      <c r="H108" s="68">
        <f t="shared" si="8"/>
        <v>1171.5</v>
      </c>
      <c r="I108" s="69">
        <f>I107+100</f>
        <v>33000</v>
      </c>
      <c r="J108" s="70">
        <f t="shared" si="9"/>
        <v>35145000</v>
      </c>
      <c r="K108" s="71">
        <f t="shared" si="10"/>
        <v>38659500</v>
      </c>
      <c r="L108" s="72">
        <f t="shared" si="11"/>
        <v>96500</v>
      </c>
      <c r="M108" s="71">
        <f t="shared" si="12"/>
        <v>3748800</v>
      </c>
      <c r="N108" s="33"/>
      <c r="O108" s="33"/>
    </row>
    <row r="109" spans="1:15" s="34" customFormat="1" ht="13.5" x14ac:dyDescent="0.25">
      <c r="A109" s="67">
        <v>108</v>
      </c>
      <c r="B109" s="67">
        <v>2102</v>
      </c>
      <c r="C109" s="67">
        <v>21</v>
      </c>
      <c r="D109" s="68" t="s">
        <v>31</v>
      </c>
      <c r="E109" s="68">
        <v>1004</v>
      </c>
      <c r="F109" s="68">
        <v>61</v>
      </c>
      <c r="G109" s="68">
        <f t="shared" si="7"/>
        <v>1065</v>
      </c>
      <c r="H109" s="68">
        <f t="shared" si="8"/>
        <v>1171.5</v>
      </c>
      <c r="I109" s="69">
        <f>I108</f>
        <v>33000</v>
      </c>
      <c r="J109" s="70">
        <f t="shared" si="9"/>
        <v>35145000</v>
      </c>
      <c r="K109" s="71">
        <f t="shared" si="10"/>
        <v>38659500</v>
      </c>
      <c r="L109" s="72">
        <f t="shared" si="11"/>
        <v>96500</v>
      </c>
      <c r="M109" s="71">
        <f t="shared" si="12"/>
        <v>3748800</v>
      </c>
      <c r="N109" s="33"/>
      <c r="O109" s="33"/>
    </row>
    <row r="110" spans="1:15" s="34" customFormat="1" ht="13.5" x14ac:dyDescent="0.25">
      <c r="A110" s="67">
        <v>109</v>
      </c>
      <c r="B110" s="67">
        <v>2103</v>
      </c>
      <c r="C110" s="67">
        <v>21</v>
      </c>
      <c r="D110" s="68" t="s">
        <v>31</v>
      </c>
      <c r="E110" s="68">
        <v>882</v>
      </c>
      <c r="F110" s="68">
        <v>56</v>
      </c>
      <c r="G110" s="68">
        <f t="shared" si="7"/>
        <v>938</v>
      </c>
      <c r="H110" s="68">
        <f t="shared" si="8"/>
        <v>1031.8000000000002</v>
      </c>
      <c r="I110" s="69">
        <f>I109</f>
        <v>33000</v>
      </c>
      <c r="J110" s="70">
        <f t="shared" si="9"/>
        <v>30954000</v>
      </c>
      <c r="K110" s="71">
        <f t="shared" si="10"/>
        <v>34049400</v>
      </c>
      <c r="L110" s="72">
        <f t="shared" si="11"/>
        <v>85000</v>
      </c>
      <c r="M110" s="71">
        <f t="shared" si="12"/>
        <v>3301760.0000000005</v>
      </c>
      <c r="N110" s="33"/>
      <c r="O110" s="33"/>
    </row>
    <row r="111" spans="1:15" s="34" customFormat="1" ht="13.5" x14ac:dyDescent="0.25">
      <c r="A111" s="67">
        <v>110</v>
      </c>
      <c r="B111" s="67">
        <v>2104</v>
      </c>
      <c r="C111" s="67">
        <v>21</v>
      </c>
      <c r="D111" s="68" t="s">
        <v>31</v>
      </c>
      <c r="E111" s="68">
        <v>882</v>
      </c>
      <c r="F111" s="68">
        <v>56</v>
      </c>
      <c r="G111" s="68">
        <f t="shared" ref="G111:G174" si="13">E111+F111</f>
        <v>938</v>
      </c>
      <c r="H111" s="68">
        <f t="shared" si="8"/>
        <v>1031.8000000000002</v>
      </c>
      <c r="I111" s="69">
        <f>I110</f>
        <v>33000</v>
      </c>
      <c r="J111" s="70">
        <f t="shared" si="9"/>
        <v>30954000</v>
      </c>
      <c r="K111" s="71">
        <f t="shared" si="10"/>
        <v>34049400</v>
      </c>
      <c r="L111" s="72">
        <f t="shared" si="11"/>
        <v>85000</v>
      </c>
      <c r="M111" s="71">
        <f t="shared" si="12"/>
        <v>3301760.0000000005</v>
      </c>
      <c r="N111" s="33"/>
      <c r="O111" s="33"/>
    </row>
    <row r="112" spans="1:15" s="34" customFormat="1" ht="13.5" x14ac:dyDescent="0.25">
      <c r="A112" s="67">
        <v>111</v>
      </c>
      <c r="B112" s="67">
        <v>2105</v>
      </c>
      <c r="C112" s="67">
        <v>21</v>
      </c>
      <c r="D112" s="68" t="s">
        <v>16</v>
      </c>
      <c r="E112" s="68">
        <v>728</v>
      </c>
      <c r="F112" s="68">
        <v>30</v>
      </c>
      <c r="G112" s="68">
        <f t="shared" si="13"/>
        <v>758</v>
      </c>
      <c r="H112" s="68">
        <f t="shared" si="8"/>
        <v>833.80000000000007</v>
      </c>
      <c r="I112" s="69">
        <f>I111</f>
        <v>33000</v>
      </c>
      <c r="J112" s="70">
        <f t="shared" si="9"/>
        <v>25014000</v>
      </c>
      <c r="K112" s="71">
        <f t="shared" si="10"/>
        <v>27515400</v>
      </c>
      <c r="L112" s="72">
        <f t="shared" si="11"/>
        <v>69000</v>
      </c>
      <c r="M112" s="71">
        <f t="shared" si="12"/>
        <v>2668160</v>
      </c>
      <c r="N112" s="33"/>
      <c r="O112" s="33"/>
    </row>
    <row r="113" spans="1:15" s="34" customFormat="1" ht="13.5" x14ac:dyDescent="0.25">
      <c r="A113" s="67">
        <v>112</v>
      </c>
      <c r="B113" s="67">
        <v>2106</v>
      </c>
      <c r="C113" s="67">
        <v>21</v>
      </c>
      <c r="D113" s="68" t="s">
        <v>16</v>
      </c>
      <c r="E113" s="68">
        <v>728</v>
      </c>
      <c r="F113" s="68">
        <v>30</v>
      </c>
      <c r="G113" s="68">
        <f t="shared" si="13"/>
        <v>758</v>
      </c>
      <c r="H113" s="68">
        <f t="shared" si="8"/>
        <v>833.80000000000007</v>
      </c>
      <c r="I113" s="69">
        <f>I112</f>
        <v>33000</v>
      </c>
      <c r="J113" s="70">
        <f t="shared" si="9"/>
        <v>25014000</v>
      </c>
      <c r="K113" s="71">
        <f t="shared" si="10"/>
        <v>27515400</v>
      </c>
      <c r="L113" s="72">
        <f t="shared" si="11"/>
        <v>69000</v>
      </c>
      <c r="M113" s="71">
        <f t="shared" si="12"/>
        <v>2668160</v>
      </c>
      <c r="N113" s="33"/>
      <c r="O113" s="33"/>
    </row>
    <row r="114" spans="1:15" s="34" customFormat="1" ht="13.5" x14ac:dyDescent="0.25">
      <c r="A114" s="67">
        <v>113</v>
      </c>
      <c r="B114" s="67">
        <v>2201</v>
      </c>
      <c r="C114" s="67">
        <v>22</v>
      </c>
      <c r="D114" s="68" t="s">
        <v>31</v>
      </c>
      <c r="E114" s="68">
        <v>1004</v>
      </c>
      <c r="F114" s="68">
        <v>61</v>
      </c>
      <c r="G114" s="68">
        <f t="shared" si="13"/>
        <v>1065</v>
      </c>
      <c r="H114" s="68">
        <f t="shared" si="8"/>
        <v>1171.5</v>
      </c>
      <c r="I114" s="69">
        <f>I113+100</f>
        <v>33100</v>
      </c>
      <c r="J114" s="70">
        <f t="shared" si="9"/>
        <v>35251500</v>
      </c>
      <c r="K114" s="71">
        <f t="shared" si="10"/>
        <v>38776650</v>
      </c>
      <c r="L114" s="72">
        <f t="shared" si="11"/>
        <v>97000</v>
      </c>
      <c r="M114" s="71">
        <f t="shared" si="12"/>
        <v>3748800</v>
      </c>
      <c r="N114" s="33"/>
      <c r="O114" s="33"/>
    </row>
    <row r="115" spans="1:15" s="34" customFormat="1" ht="13.5" x14ac:dyDescent="0.25">
      <c r="A115" s="67">
        <v>114</v>
      </c>
      <c r="B115" s="67">
        <v>2202</v>
      </c>
      <c r="C115" s="67">
        <v>22</v>
      </c>
      <c r="D115" s="68" t="s">
        <v>31</v>
      </c>
      <c r="E115" s="68">
        <v>1004</v>
      </c>
      <c r="F115" s="68">
        <v>61</v>
      </c>
      <c r="G115" s="68">
        <f t="shared" si="13"/>
        <v>1065</v>
      </c>
      <c r="H115" s="68">
        <f t="shared" si="8"/>
        <v>1171.5</v>
      </c>
      <c r="I115" s="69">
        <f>I114</f>
        <v>33100</v>
      </c>
      <c r="J115" s="70">
        <f t="shared" si="9"/>
        <v>35251500</v>
      </c>
      <c r="K115" s="71">
        <f t="shared" si="10"/>
        <v>38776650</v>
      </c>
      <c r="L115" s="72">
        <f t="shared" si="11"/>
        <v>97000</v>
      </c>
      <c r="M115" s="71">
        <f t="shared" si="12"/>
        <v>3748800</v>
      </c>
      <c r="N115" s="33"/>
      <c r="O115" s="33"/>
    </row>
    <row r="116" spans="1:15" s="34" customFormat="1" ht="13.5" x14ac:dyDescent="0.25">
      <c r="A116" s="67">
        <v>115</v>
      </c>
      <c r="B116" s="67">
        <v>2203</v>
      </c>
      <c r="C116" s="67">
        <v>22</v>
      </c>
      <c r="D116" s="68" t="s">
        <v>31</v>
      </c>
      <c r="E116" s="68">
        <v>882</v>
      </c>
      <c r="F116" s="68">
        <v>56</v>
      </c>
      <c r="G116" s="68">
        <f t="shared" si="13"/>
        <v>938</v>
      </c>
      <c r="H116" s="68">
        <f t="shared" si="8"/>
        <v>1031.8000000000002</v>
      </c>
      <c r="I116" s="69">
        <f>I115</f>
        <v>33100</v>
      </c>
      <c r="J116" s="70">
        <f t="shared" si="9"/>
        <v>31047800</v>
      </c>
      <c r="K116" s="71">
        <f t="shared" si="10"/>
        <v>34152580</v>
      </c>
      <c r="L116" s="72">
        <f t="shared" si="11"/>
        <v>85500</v>
      </c>
      <c r="M116" s="71">
        <f t="shared" si="12"/>
        <v>3301760.0000000005</v>
      </c>
      <c r="N116" s="33"/>
      <c r="O116" s="33"/>
    </row>
    <row r="117" spans="1:15" s="34" customFormat="1" ht="13.5" x14ac:dyDescent="0.25">
      <c r="A117" s="67">
        <v>116</v>
      </c>
      <c r="B117" s="67">
        <v>2204</v>
      </c>
      <c r="C117" s="67">
        <v>22</v>
      </c>
      <c r="D117" s="68" t="s">
        <v>31</v>
      </c>
      <c r="E117" s="68">
        <v>882</v>
      </c>
      <c r="F117" s="68">
        <v>56</v>
      </c>
      <c r="G117" s="68">
        <f t="shared" si="13"/>
        <v>938</v>
      </c>
      <c r="H117" s="68">
        <f t="shared" si="8"/>
        <v>1031.8000000000002</v>
      </c>
      <c r="I117" s="69">
        <f>I116</f>
        <v>33100</v>
      </c>
      <c r="J117" s="70">
        <f t="shared" si="9"/>
        <v>31047800</v>
      </c>
      <c r="K117" s="71">
        <f t="shared" si="10"/>
        <v>34152580</v>
      </c>
      <c r="L117" s="72">
        <f t="shared" si="11"/>
        <v>85500</v>
      </c>
      <c r="M117" s="71">
        <f t="shared" si="12"/>
        <v>3301760.0000000005</v>
      </c>
      <c r="N117" s="33"/>
      <c r="O117" s="33"/>
    </row>
    <row r="118" spans="1:15" s="34" customFormat="1" ht="13.5" x14ac:dyDescent="0.25">
      <c r="A118" s="67">
        <v>117</v>
      </c>
      <c r="B118" s="67">
        <v>2205</v>
      </c>
      <c r="C118" s="67">
        <v>22</v>
      </c>
      <c r="D118" s="68" t="s">
        <v>16</v>
      </c>
      <c r="E118" s="68">
        <v>728</v>
      </c>
      <c r="F118" s="68">
        <v>30</v>
      </c>
      <c r="G118" s="68">
        <f t="shared" si="13"/>
        <v>758</v>
      </c>
      <c r="H118" s="68">
        <f t="shared" si="8"/>
        <v>833.80000000000007</v>
      </c>
      <c r="I118" s="69">
        <f>I117</f>
        <v>33100</v>
      </c>
      <c r="J118" s="70">
        <f t="shared" si="9"/>
        <v>25089800</v>
      </c>
      <c r="K118" s="71">
        <f t="shared" si="10"/>
        <v>27598780</v>
      </c>
      <c r="L118" s="72">
        <f t="shared" si="11"/>
        <v>69000</v>
      </c>
      <c r="M118" s="71">
        <f t="shared" si="12"/>
        <v>2668160</v>
      </c>
      <c r="N118" s="33"/>
      <c r="O118" s="33"/>
    </row>
    <row r="119" spans="1:15" s="34" customFormat="1" ht="13.5" x14ac:dyDescent="0.25">
      <c r="A119" s="67">
        <v>118</v>
      </c>
      <c r="B119" s="67">
        <v>2206</v>
      </c>
      <c r="C119" s="67">
        <v>22</v>
      </c>
      <c r="D119" s="68" t="s">
        <v>16</v>
      </c>
      <c r="E119" s="68">
        <v>728</v>
      </c>
      <c r="F119" s="68">
        <v>30</v>
      </c>
      <c r="G119" s="68">
        <f t="shared" si="13"/>
        <v>758</v>
      </c>
      <c r="H119" s="68">
        <f t="shared" si="8"/>
        <v>833.80000000000007</v>
      </c>
      <c r="I119" s="69">
        <f>I118</f>
        <v>33100</v>
      </c>
      <c r="J119" s="70">
        <f t="shared" si="9"/>
        <v>25089800</v>
      </c>
      <c r="K119" s="71">
        <f t="shared" si="10"/>
        <v>27598780</v>
      </c>
      <c r="L119" s="72">
        <f t="shared" si="11"/>
        <v>69000</v>
      </c>
      <c r="M119" s="71">
        <f t="shared" si="12"/>
        <v>2668160</v>
      </c>
      <c r="N119" s="33"/>
      <c r="O119" s="33"/>
    </row>
    <row r="120" spans="1:15" s="34" customFormat="1" ht="13.5" x14ac:dyDescent="0.25">
      <c r="A120" s="67">
        <v>119</v>
      </c>
      <c r="B120" s="67">
        <v>2301</v>
      </c>
      <c r="C120" s="67">
        <v>23</v>
      </c>
      <c r="D120" s="68" t="s">
        <v>31</v>
      </c>
      <c r="E120" s="68">
        <v>1004</v>
      </c>
      <c r="F120" s="68">
        <v>61</v>
      </c>
      <c r="G120" s="68">
        <f t="shared" si="13"/>
        <v>1065</v>
      </c>
      <c r="H120" s="68">
        <f t="shared" si="8"/>
        <v>1171.5</v>
      </c>
      <c r="I120" s="69">
        <f>I119+100</f>
        <v>33200</v>
      </c>
      <c r="J120" s="70">
        <f t="shared" si="9"/>
        <v>35358000</v>
      </c>
      <c r="K120" s="71">
        <f t="shared" si="10"/>
        <v>38893800</v>
      </c>
      <c r="L120" s="72">
        <f t="shared" si="11"/>
        <v>97000</v>
      </c>
      <c r="M120" s="71">
        <f t="shared" si="12"/>
        <v>3748800</v>
      </c>
      <c r="N120" s="33"/>
      <c r="O120" s="33"/>
    </row>
    <row r="121" spans="1:15" s="34" customFormat="1" ht="13.5" x14ac:dyDescent="0.25">
      <c r="A121" s="67">
        <v>120</v>
      </c>
      <c r="B121" s="67">
        <v>2302</v>
      </c>
      <c r="C121" s="67">
        <v>23</v>
      </c>
      <c r="D121" s="68" t="s">
        <v>31</v>
      </c>
      <c r="E121" s="68">
        <v>1004</v>
      </c>
      <c r="F121" s="68">
        <v>61</v>
      </c>
      <c r="G121" s="68">
        <f t="shared" si="13"/>
        <v>1065</v>
      </c>
      <c r="H121" s="68">
        <f t="shared" si="8"/>
        <v>1171.5</v>
      </c>
      <c r="I121" s="69">
        <f>I120</f>
        <v>33200</v>
      </c>
      <c r="J121" s="70">
        <f t="shared" si="9"/>
        <v>35358000</v>
      </c>
      <c r="K121" s="71">
        <f t="shared" si="10"/>
        <v>38893800</v>
      </c>
      <c r="L121" s="72">
        <f t="shared" si="11"/>
        <v>97000</v>
      </c>
      <c r="M121" s="71">
        <f t="shared" si="12"/>
        <v>3748800</v>
      </c>
      <c r="N121" s="33"/>
      <c r="O121" s="33"/>
    </row>
    <row r="122" spans="1:15" s="34" customFormat="1" ht="13.5" x14ac:dyDescent="0.25">
      <c r="A122" s="67">
        <v>121</v>
      </c>
      <c r="B122" s="67">
        <v>2303</v>
      </c>
      <c r="C122" s="67">
        <v>23</v>
      </c>
      <c r="D122" s="68" t="s">
        <v>31</v>
      </c>
      <c r="E122" s="68">
        <v>882</v>
      </c>
      <c r="F122" s="68">
        <v>56</v>
      </c>
      <c r="G122" s="68">
        <f t="shared" si="13"/>
        <v>938</v>
      </c>
      <c r="H122" s="68">
        <f t="shared" si="8"/>
        <v>1031.8000000000002</v>
      </c>
      <c r="I122" s="69">
        <f>I121</f>
        <v>33200</v>
      </c>
      <c r="J122" s="70">
        <f t="shared" si="9"/>
        <v>31141600</v>
      </c>
      <c r="K122" s="71">
        <f t="shared" si="10"/>
        <v>34255760</v>
      </c>
      <c r="L122" s="72">
        <f t="shared" si="11"/>
        <v>85500</v>
      </c>
      <c r="M122" s="71">
        <f t="shared" si="12"/>
        <v>3301760.0000000005</v>
      </c>
      <c r="N122" s="33"/>
      <c r="O122" s="33"/>
    </row>
    <row r="123" spans="1:15" s="34" customFormat="1" ht="13.5" x14ac:dyDescent="0.25">
      <c r="A123" s="67">
        <v>122</v>
      </c>
      <c r="B123" s="67">
        <v>2304</v>
      </c>
      <c r="C123" s="67">
        <v>23</v>
      </c>
      <c r="D123" s="68" t="s">
        <v>31</v>
      </c>
      <c r="E123" s="68">
        <v>882</v>
      </c>
      <c r="F123" s="68">
        <v>56</v>
      </c>
      <c r="G123" s="68">
        <f t="shared" si="13"/>
        <v>938</v>
      </c>
      <c r="H123" s="68">
        <f t="shared" si="8"/>
        <v>1031.8000000000002</v>
      </c>
      <c r="I123" s="69">
        <f>I122</f>
        <v>33200</v>
      </c>
      <c r="J123" s="70">
        <f t="shared" si="9"/>
        <v>31141600</v>
      </c>
      <c r="K123" s="71">
        <f t="shared" si="10"/>
        <v>34255760</v>
      </c>
      <c r="L123" s="72">
        <f t="shared" si="11"/>
        <v>85500</v>
      </c>
      <c r="M123" s="71">
        <f t="shared" si="12"/>
        <v>3301760.0000000005</v>
      </c>
      <c r="N123" s="33"/>
      <c r="O123" s="33"/>
    </row>
    <row r="124" spans="1:15" s="34" customFormat="1" ht="13.5" x14ac:dyDescent="0.25">
      <c r="A124" s="67">
        <v>123</v>
      </c>
      <c r="B124" s="67">
        <v>2305</v>
      </c>
      <c r="C124" s="67">
        <v>23</v>
      </c>
      <c r="D124" s="68" t="s">
        <v>16</v>
      </c>
      <c r="E124" s="68">
        <v>728</v>
      </c>
      <c r="F124" s="68">
        <v>30</v>
      </c>
      <c r="G124" s="68">
        <f t="shared" si="13"/>
        <v>758</v>
      </c>
      <c r="H124" s="68">
        <f t="shared" si="8"/>
        <v>833.80000000000007</v>
      </c>
      <c r="I124" s="69">
        <f>I123</f>
        <v>33200</v>
      </c>
      <c r="J124" s="70">
        <f t="shared" si="9"/>
        <v>25165600</v>
      </c>
      <c r="K124" s="71">
        <f t="shared" si="10"/>
        <v>27682160</v>
      </c>
      <c r="L124" s="72">
        <f t="shared" si="11"/>
        <v>69000</v>
      </c>
      <c r="M124" s="71">
        <f t="shared" si="12"/>
        <v>2668160</v>
      </c>
      <c r="N124" s="33"/>
      <c r="O124" s="33"/>
    </row>
    <row r="125" spans="1:15" s="34" customFormat="1" ht="13.5" x14ac:dyDescent="0.25">
      <c r="A125" s="67">
        <v>124</v>
      </c>
      <c r="B125" s="67">
        <v>2306</v>
      </c>
      <c r="C125" s="67">
        <v>23</v>
      </c>
      <c r="D125" s="68" t="s">
        <v>16</v>
      </c>
      <c r="E125" s="68">
        <v>728</v>
      </c>
      <c r="F125" s="68">
        <v>30</v>
      </c>
      <c r="G125" s="68">
        <f t="shared" si="13"/>
        <v>758</v>
      </c>
      <c r="H125" s="68">
        <f t="shared" si="8"/>
        <v>833.80000000000007</v>
      </c>
      <c r="I125" s="69">
        <f>I124</f>
        <v>33200</v>
      </c>
      <c r="J125" s="70">
        <f t="shared" si="9"/>
        <v>25165600</v>
      </c>
      <c r="K125" s="71">
        <f t="shared" si="10"/>
        <v>27682160</v>
      </c>
      <c r="L125" s="72">
        <f t="shared" si="11"/>
        <v>69000</v>
      </c>
      <c r="M125" s="71">
        <f t="shared" si="12"/>
        <v>2668160</v>
      </c>
      <c r="N125" s="33"/>
      <c r="O125" s="33"/>
    </row>
    <row r="126" spans="1:15" s="34" customFormat="1" ht="13.5" x14ac:dyDescent="0.25">
      <c r="A126" s="67">
        <v>125</v>
      </c>
      <c r="B126" s="67">
        <v>2401</v>
      </c>
      <c r="C126" s="67">
        <v>24</v>
      </c>
      <c r="D126" s="68" t="s">
        <v>31</v>
      </c>
      <c r="E126" s="68">
        <v>1004</v>
      </c>
      <c r="F126" s="68">
        <v>61</v>
      </c>
      <c r="G126" s="68">
        <f t="shared" si="13"/>
        <v>1065</v>
      </c>
      <c r="H126" s="68">
        <f t="shared" si="8"/>
        <v>1171.5</v>
      </c>
      <c r="I126" s="69">
        <f>I125+100</f>
        <v>33300</v>
      </c>
      <c r="J126" s="70">
        <f t="shared" si="9"/>
        <v>35464500</v>
      </c>
      <c r="K126" s="71">
        <f t="shared" si="10"/>
        <v>39010950</v>
      </c>
      <c r="L126" s="72">
        <f t="shared" si="11"/>
        <v>97500</v>
      </c>
      <c r="M126" s="71">
        <f t="shared" si="12"/>
        <v>3748800</v>
      </c>
      <c r="N126" s="33"/>
      <c r="O126" s="33"/>
    </row>
    <row r="127" spans="1:15" s="34" customFormat="1" ht="13.5" x14ac:dyDescent="0.25">
      <c r="A127" s="67">
        <v>126</v>
      </c>
      <c r="B127" s="67">
        <v>2402</v>
      </c>
      <c r="C127" s="67">
        <v>24</v>
      </c>
      <c r="D127" s="68" t="s">
        <v>31</v>
      </c>
      <c r="E127" s="68">
        <v>1004</v>
      </c>
      <c r="F127" s="68">
        <v>61</v>
      </c>
      <c r="G127" s="68">
        <f t="shared" si="13"/>
        <v>1065</v>
      </c>
      <c r="H127" s="68">
        <f t="shared" si="8"/>
        <v>1171.5</v>
      </c>
      <c r="I127" s="69">
        <f>I126</f>
        <v>33300</v>
      </c>
      <c r="J127" s="70">
        <f t="shared" si="9"/>
        <v>35464500</v>
      </c>
      <c r="K127" s="71">
        <f t="shared" si="10"/>
        <v>39010950</v>
      </c>
      <c r="L127" s="72">
        <f t="shared" si="11"/>
        <v>97500</v>
      </c>
      <c r="M127" s="71">
        <f t="shared" si="12"/>
        <v>3748800</v>
      </c>
      <c r="N127" s="33"/>
      <c r="O127" s="33"/>
    </row>
    <row r="128" spans="1:15" s="34" customFormat="1" ht="13.5" x14ac:dyDescent="0.25">
      <c r="A128" s="67">
        <v>127</v>
      </c>
      <c r="B128" s="67">
        <v>2403</v>
      </c>
      <c r="C128" s="67">
        <v>24</v>
      </c>
      <c r="D128" s="68" t="s">
        <v>31</v>
      </c>
      <c r="E128" s="68">
        <v>882</v>
      </c>
      <c r="F128" s="68">
        <v>56</v>
      </c>
      <c r="G128" s="68">
        <f t="shared" si="13"/>
        <v>938</v>
      </c>
      <c r="H128" s="68">
        <f t="shared" si="8"/>
        <v>1031.8000000000002</v>
      </c>
      <c r="I128" s="69">
        <f>I127</f>
        <v>33300</v>
      </c>
      <c r="J128" s="70">
        <f t="shared" si="9"/>
        <v>31235400</v>
      </c>
      <c r="K128" s="71">
        <f t="shared" si="10"/>
        <v>34358940</v>
      </c>
      <c r="L128" s="72">
        <f t="shared" si="11"/>
        <v>86000</v>
      </c>
      <c r="M128" s="71">
        <f t="shared" si="12"/>
        <v>3301760.0000000005</v>
      </c>
      <c r="N128" s="33"/>
      <c r="O128" s="33"/>
    </row>
    <row r="129" spans="1:15" s="34" customFormat="1" ht="13.5" x14ac:dyDescent="0.25">
      <c r="A129" s="67">
        <v>128</v>
      </c>
      <c r="B129" s="67">
        <v>2404</v>
      </c>
      <c r="C129" s="67">
        <v>24</v>
      </c>
      <c r="D129" s="68" t="s">
        <v>31</v>
      </c>
      <c r="E129" s="68">
        <v>882</v>
      </c>
      <c r="F129" s="68">
        <v>56</v>
      </c>
      <c r="G129" s="68">
        <f t="shared" si="13"/>
        <v>938</v>
      </c>
      <c r="H129" s="68">
        <f t="shared" si="8"/>
        <v>1031.8000000000002</v>
      </c>
      <c r="I129" s="69">
        <f>I128</f>
        <v>33300</v>
      </c>
      <c r="J129" s="70">
        <f t="shared" si="9"/>
        <v>31235400</v>
      </c>
      <c r="K129" s="71">
        <f t="shared" si="10"/>
        <v>34358940</v>
      </c>
      <c r="L129" s="72">
        <f t="shared" si="11"/>
        <v>86000</v>
      </c>
      <c r="M129" s="71">
        <f t="shared" si="12"/>
        <v>3301760.0000000005</v>
      </c>
      <c r="N129" s="33"/>
      <c r="O129" s="33"/>
    </row>
    <row r="130" spans="1:15" s="34" customFormat="1" ht="13.5" x14ac:dyDescent="0.25">
      <c r="A130" s="67">
        <v>129</v>
      </c>
      <c r="B130" s="67">
        <v>2405</v>
      </c>
      <c r="C130" s="67">
        <v>24</v>
      </c>
      <c r="D130" s="68" t="s">
        <v>16</v>
      </c>
      <c r="E130" s="68">
        <v>728</v>
      </c>
      <c r="F130" s="68">
        <v>30</v>
      </c>
      <c r="G130" s="68">
        <f t="shared" si="13"/>
        <v>758</v>
      </c>
      <c r="H130" s="68">
        <f t="shared" si="8"/>
        <v>833.80000000000007</v>
      </c>
      <c r="I130" s="69">
        <f>I129</f>
        <v>33300</v>
      </c>
      <c r="J130" s="70">
        <f t="shared" si="9"/>
        <v>25241400</v>
      </c>
      <c r="K130" s="71">
        <f t="shared" si="10"/>
        <v>27765540</v>
      </c>
      <c r="L130" s="72">
        <f t="shared" si="11"/>
        <v>69500</v>
      </c>
      <c r="M130" s="71">
        <f t="shared" si="12"/>
        <v>2668160</v>
      </c>
      <c r="N130" s="33"/>
      <c r="O130" s="33"/>
    </row>
    <row r="131" spans="1:15" s="34" customFormat="1" ht="13.5" x14ac:dyDescent="0.25">
      <c r="A131" s="67">
        <v>130</v>
      </c>
      <c r="B131" s="67">
        <v>2406</v>
      </c>
      <c r="C131" s="67">
        <v>24</v>
      </c>
      <c r="D131" s="68" t="s">
        <v>16</v>
      </c>
      <c r="E131" s="68">
        <v>728</v>
      </c>
      <c r="F131" s="68">
        <v>30</v>
      </c>
      <c r="G131" s="68">
        <f t="shared" si="13"/>
        <v>758</v>
      </c>
      <c r="H131" s="68">
        <f t="shared" ref="H131:H189" si="14">G131*1.1</f>
        <v>833.80000000000007</v>
      </c>
      <c r="I131" s="69">
        <f>I130</f>
        <v>33300</v>
      </c>
      <c r="J131" s="70">
        <f t="shared" ref="J131:J189" si="15">G131*I131</f>
        <v>25241400</v>
      </c>
      <c r="K131" s="71">
        <f t="shared" ref="K131:K189" si="16">ROUND(J131*1.1,0)</f>
        <v>27765540</v>
      </c>
      <c r="L131" s="72">
        <f t="shared" ref="L131:L189" si="17">MROUND((K131*0.03/12),500)</f>
        <v>69500</v>
      </c>
      <c r="M131" s="71">
        <f t="shared" ref="M131:M189" si="18">H131*3200</f>
        <v>2668160</v>
      </c>
      <c r="N131" s="33"/>
      <c r="O131" s="33"/>
    </row>
    <row r="132" spans="1:15" s="34" customFormat="1" ht="13.5" x14ac:dyDescent="0.25">
      <c r="A132" s="67">
        <v>131</v>
      </c>
      <c r="B132" s="67">
        <v>2501</v>
      </c>
      <c r="C132" s="67">
        <v>25</v>
      </c>
      <c r="D132" s="68" t="s">
        <v>31</v>
      </c>
      <c r="E132" s="68">
        <v>1004</v>
      </c>
      <c r="F132" s="68">
        <v>61</v>
      </c>
      <c r="G132" s="68">
        <f t="shared" si="13"/>
        <v>1065</v>
      </c>
      <c r="H132" s="68">
        <f t="shared" si="14"/>
        <v>1171.5</v>
      </c>
      <c r="I132" s="69">
        <f>I131+100</f>
        <v>33400</v>
      </c>
      <c r="J132" s="70">
        <f t="shared" si="15"/>
        <v>35571000</v>
      </c>
      <c r="K132" s="71">
        <f t="shared" si="16"/>
        <v>39128100</v>
      </c>
      <c r="L132" s="72">
        <f t="shared" si="17"/>
        <v>98000</v>
      </c>
      <c r="M132" s="71">
        <f t="shared" si="18"/>
        <v>3748800</v>
      </c>
      <c r="N132" s="33"/>
      <c r="O132" s="33"/>
    </row>
    <row r="133" spans="1:15" s="34" customFormat="1" ht="13.5" x14ac:dyDescent="0.25">
      <c r="A133" s="67">
        <v>132</v>
      </c>
      <c r="B133" s="67">
        <v>2502</v>
      </c>
      <c r="C133" s="67">
        <v>25</v>
      </c>
      <c r="D133" s="68" t="s">
        <v>31</v>
      </c>
      <c r="E133" s="68">
        <v>1004</v>
      </c>
      <c r="F133" s="68">
        <v>61</v>
      </c>
      <c r="G133" s="68">
        <f t="shared" si="13"/>
        <v>1065</v>
      </c>
      <c r="H133" s="68">
        <f t="shared" si="14"/>
        <v>1171.5</v>
      </c>
      <c r="I133" s="69">
        <f>I132</f>
        <v>33400</v>
      </c>
      <c r="J133" s="70">
        <f t="shared" si="15"/>
        <v>35571000</v>
      </c>
      <c r="K133" s="71">
        <f t="shared" si="16"/>
        <v>39128100</v>
      </c>
      <c r="L133" s="72">
        <f t="shared" si="17"/>
        <v>98000</v>
      </c>
      <c r="M133" s="71">
        <f t="shared" si="18"/>
        <v>3748800</v>
      </c>
      <c r="N133" s="33"/>
      <c r="O133" s="33"/>
    </row>
    <row r="134" spans="1:15" s="34" customFormat="1" ht="13.5" x14ac:dyDescent="0.25">
      <c r="A134" s="67">
        <v>133</v>
      </c>
      <c r="B134" s="67">
        <v>2503</v>
      </c>
      <c r="C134" s="67">
        <v>25</v>
      </c>
      <c r="D134" s="68" t="s">
        <v>31</v>
      </c>
      <c r="E134" s="68">
        <v>882</v>
      </c>
      <c r="F134" s="68">
        <v>56</v>
      </c>
      <c r="G134" s="68">
        <f t="shared" si="13"/>
        <v>938</v>
      </c>
      <c r="H134" s="68">
        <f t="shared" si="14"/>
        <v>1031.8000000000002</v>
      </c>
      <c r="I134" s="69">
        <f>I133</f>
        <v>33400</v>
      </c>
      <c r="J134" s="70">
        <f t="shared" si="15"/>
        <v>31329200</v>
      </c>
      <c r="K134" s="71">
        <f t="shared" si="16"/>
        <v>34462120</v>
      </c>
      <c r="L134" s="72">
        <f t="shared" si="17"/>
        <v>86000</v>
      </c>
      <c r="M134" s="71">
        <f t="shared" si="18"/>
        <v>3301760.0000000005</v>
      </c>
      <c r="N134" s="33"/>
      <c r="O134" s="33"/>
    </row>
    <row r="135" spans="1:15" s="34" customFormat="1" ht="13.5" x14ac:dyDescent="0.25">
      <c r="A135" s="67">
        <v>134</v>
      </c>
      <c r="B135" s="67">
        <v>2504</v>
      </c>
      <c r="C135" s="67">
        <v>25</v>
      </c>
      <c r="D135" s="68" t="s">
        <v>31</v>
      </c>
      <c r="E135" s="68">
        <v>882</v>
      </c>
      <c r="F135" s="68">
        <v>56</v>
      </c>
      <c r="G135" s="68">
        <f t="shared" si="13"/>
        <v>938</v>
      </c>
      <c r="H135" s="68">
        <f t="shared" si="14"/>
        <v>1031.8000000000002</v>
      </c>
      <c r="I135" s="69">
        <f>I134</f>
        <v>33400</v>
      </c>
      <c r="J135" s="70">
        <f t="shared" si="15"/>
        <v>31329200</v>
      </c>
      <c r="K135" s="71">
        <f t="shared" si="16"/>
        <v>34462120</v>
      </c>
      <c r="L135" s="72">
        <f t="shared" si="17"/>
        <v>86000</v>
      </c>
      <c r="M135" s="71">
        <f t="shared" si="18"/>
        <v>3301760.0000000005</v>
      </c>
      <c r="N135" s="33"/>
      <c r="O135" s="33"/>
    </row>
    <row r="136" spans="1:15" s="34" customFormat="1" ht="13.5" x14ac:dyDescent="0.25">
      <c r="A136" s="67">
        <v>135</v>
      </c>
      <c r="B136" s="67">
        <v>2505</v>
      </c>
      <c r="C136" s="67">
        <v>25</v>
      </c>
      <c r="D136" s="68" t="s">
        <v>16</v>
      </c>
      <c r="E136" s="68">
        <v>728</v>
      </c>
      <c r="F136" s="68">
        <v>30</v>
      </c>
      <c r="G136" s="68">
        <f t="shared" si="13"/>
        <v>758</v>
      </c>
      <c r="H136" s="68">
        <f t="shared" si="14"/>
        <v>833.80000000000007</v>
      </c>
      <c r="I136" s="69">
        <f>I135</f>
        <v>33400</v>
      </c>
      <c r="J136" s="70">
        <f t="shared" si="15"/>
        <v>25317200</v>
      </c>
      <c r="K136" s="71">
        <f t="shared" si="16"/>
        <v>27848920</v>
      </c>
      <c r="L136" s="72">
        <f t="shared" si="17"/>
        <v>69500</v>
      </c>
      <c r="M136" s="71">
        <f t="shared" si="18"/>
        <v>2668160</v>
      </c>
      <c r="N136" s="33"/>
      <c r="O136" s="33"/>
    </row>
    <row r="137" spans="1:15" s="34" customFormat="1" ht="13.5" x14ac:dyDescent="0.25">
      <c r="A137" s="67">
        <v>136</v>
      </c>
      <c r="B137" s="67">
        <v>2506</v>
      </c>
      <c r="C137" s="67">
        <v>25</v>
      </c>
      <c r="D137" s="68" t="s">
        <v>16</v>
      </c>
      <c r="E137" s="68">
        <v>728</v>
      </c>
      <c r="F137" s="68">
        <v>30</v>
      </c>
      <c r="G137" s="68">
        <f t="shared" si="13"/>
        <v>758</v>
      </c>
      <c r="H137" s="68">
        <f t="shared" si="14"/>
        <v>833.80000000000007</v>
      </c>
      <c r="I137" s="69">
        <f>I136</f>
        <v>33400</v>
      </c>
      <c r="J137" s="70">
        <f t="shared" si="15"/>
        <v>25317200</v>
      </c>
      <c r="K137" s="71">
        <f t="shared" si="16"/>
        <v>27848920</v>
      </c>
      <c r="L137" s="72">
        <f t="shared" si="17"/>
        <v>69500</v>
      </c>
      <c r="M137" s="71">
        <f t="shared" si="18"/>
        <v>2668160</v>
      </c>
      <c r="N137" s="33"/>
      <c r="O137" s="33"/>
    </row>
    <row r="138" spans="1:15" s="34" customFormat="1" ht="13.5" x14ac:dyDescent="0.25">
      <c r="A138" s="67">
        <v>137</v>
      </c>
      <c r="B138" s="67">
        <v>2601</v>
      </c>
      <c r="C138" s="67">
        <v>26</v>
      </c>
      <c r="D138" s="68" t="s">
        <v>31</v>
      </c>
      <c r="E138" s="68">
        <v>1004</v>
      </c>
      <c r="F138" s="68">
        <v>61</v>
      </c>
      <c r="G138" s="68">
        <f t="shared" si="13"/>
        <v>1065</v>
      </c>
      <c r="H138" s="68">
        <f t="shared" si="14"/>
        <v>1171.5</v>
      </c>
      <c r="I138" s="69">
        <f>I137+100</f>
        <v>33500</v>
      </c>
      <c r="J138" s="70">
        <f t="shared" si="15"/>
        <v>35677500</v>
      </c>
      <c r="K138" s="71">
        <f t="shared" si="16"/>
        <v>39245250</v>
      </c>
      <c r="L138" s="72">
        <f t="shared" si="17"/>
        <v>98000</v>
      </c>
      <c r="M138" s="71">
        <f t="shared" si="18"/>
        <v>3748800</v>
      </c>
      <c r="N138" s="33"/>
      <c r="O138" s="33"/>
    </row>
    <row r="139" spans="1:15" s="34" customFormat="1" ht="13.5" x14ac:dyDescent="0.25">
      <c r="A139" s="67">
        <v>138</v>
      </c>
      <c r="B139" s="67">
        <v>2602</v>
      </c>
      <c r="C139" s="67">
        <v>26</v>
      </c>
      <c r="D139" s="68" t="s">
        <v>31</v>
      </c>
      <c r="E139" s="68">
        <v>1004</v>
      </c>
      <c r="F139" s="68">
        <v>61</v>
      </c>
      <c r="G139" s="68">
        <f t="shared" si="13"/>
        <v>1065</v>
      </c>
      <c r="H139" s="68">
        <f t="shared" si="14"/>
        <v>1171.5</v>
      </c>
      <c r="I139" s="69">
        <f>I138</f>
        <v>33500</v>
      </c>
      <c r="J139" s="70">
        <f t="shared" si="15"/>
        <v>35677500</v>
      </c>
      <c r="K139" s="71">
        <f t="shared" si="16"/>
        <v>39245250</v>
      </c>
      <c r="L139" s="72">
        <f t="shared" si="17"/>
        <v>98000</v>
      </c>
      <c r="M139" s="71">
        <f t="shared" si="18"/>
        <v>3748800</v>
      </c>
      <c r="N139" s="33"/>
      <c r="O139" s="33"/>
    </row>
    <row r="140" spans="1:15" s="34" customFormat="1" ht="13.5" x14ac:dyDescent="0.25">
      <c r="A140" s="67">
        <v>139</v>
      </c>
      <c r="B140" s="67">
        <v>2603</v>
      </c>
      <c r="C140" s="67">
        <v>26</v>
      </c>
      <c r="D140" s="68" t="s">
        <v>31</v>
      </c>
      <c r="E140" s="68">
        <v>882</v>
      </c>
      <c r="F140" s="68">
        <v>56</v>
      </c>
      <c r="G140" s="68">
        <f t="shared" si="13"/>
        <v>938</v>
      </c>
      <c r="H140" s="68">
        <f t="shared" si="14"/>
        <v>1031.8000000000002</v>
      </c>
      <c r="I140" s="69">
        <f>I139</f>
        <v>33500</v>
      </c>
      <c r="J140" s="70">
        <f t="shared" si="15"/>
        <v>31423000</v>
      </c>
      <c r="K140" s="71">
        <f t="shared" si="16"/>
        <v>34565300</v>
      </c>
      <c r="L140" s="72">
        <f t="shared" si="17"/>
        <v>86500</v>
      </c>
      <c r="M140" s="71">
        <f t="shared" si="18"/>
        <v>3301760.0000000005</v>
      </c>
      <c r="N140" s="33"/>
      <c r="O140" s="33"/>
    </row>
    <row r="141" spans="1:15" s="34" customFormat="1" ht="13.5" x14ac:dyDescent="0.25">
      <c r="A141" s="67">
        <v>140</v>
      </c>
      <c r="B141" s="67">
        <v>2604</v>
      </c>
      <c r="C141" s="67">
        <v>26</v>
      </c>
      <c r="D141" s="68" t="s">
        <v>31</v>
      </c>
      <c r="E141" s="68">
        <v>882</v>
      </c>
      <c r="F141" s="68">
        <v>56</v>
      </c>
      <c r="G141" s="68">
        <f t="shared" si="13"/>
        <v>938</v>
      </c>
      <c r="H141" s="68">
        <f t="shared" si="14"/>
        <v>1031.8000000000002</v>
      </c>
      <c r="I141" s="69">
        <f>I140</f>
        <v>33500</v>
      </c>
      <c r="J141" s="70">
        <f t="shared" si="15"/>
        <v>31423000</v>
      </c>
      <c r="K141" s="71">
        <f t="shared" si="16"/>
        <v>34565300</v>
      </c>
      <c r="L141" s="72">
        <f t="shared" si="17"/>
        <v>86500</v>
      </c>
      <c r="M141" s="71">
        <f t="shared" si="18"/>
        <v>3301760.0000000005</v>
      </c>
      <c r="N141" s="33"/>
      <c r="O141" s="33"/>
    </row>
    <row r="142" spans="1:15" s="34" customFormat="1" ht="13.5" x14ac:dyDescent="0.25">
      <c r="A142" s="67">
        <v>141</v>
      </c>
      <c r="B142" s="67">
        <v>2605</v>
      </c>
      <c r="C142" s="67">
        <v>26</v>
      </c>
      <c r="D142" s="68" t="s">
        <v>16</v>
      </c>
      <c r="E142" s="68">
        <v>728</v>
      </c>
      <c r="F142" s="68">
        <v>30</v>
      </c>
      <c r="G142" s="68">
        <f t="shared" si="13"/>
        <v>758</v>
      </c>
      <c r="H142" s="68">
        <f t="shared" si="14"/>
        <v>833.80000000000007</v>
      </c>
      <c r="I142" s="69">
        <f>I141</f>
        <v>33500</v>
      </c>
      <c r="J142" s="70">
        <f t="shared" si="15"/>
        <v>25393000</v>
      </c>
      <c r="K142" s="71">
        <f t="shared" si="16"/>
        <v>27932300</v>
      </c>
      <c r="L142" s="72">
        <f t="shared" si="17"/>
        <v>70000</v>
      </c>
      <c r="M142" s="71">
        <f t="shared" si="18"/>
        <v>2668160</v>
      </c>
      <c r="N142" s="33"/>
      <c r="O142" s="33"/>
    </row>
    <row r="143" spans="1:15" s="34" customFormat="1" ht="13.5" x14ac:dyDescent="0.25">
      <c r="A143" s="67">
        <v>142</v>
      </c>
      <c r="B143" s="67">
        <v>2606</v>
      </c>
      <c r="C143" s="67">
        <v>26</v>
      </c>
      <c r="D143" s="68" t="s">
        <v>16</v>
      </c>
      <c r="E143" s="68">
        <v>728</v>
      </c>
      <c r="F143" s="68">
        <v>30</v>
      </c>
      <c r="G143" s="68">
        <f t="shared" si="13"/>
        <v>758</v>
      </c>
      <c r="H143" s="68">
        <f t="shared" si="14"/>
        <v>833.80000000000007</v>
      </c>
      <c r="I143" s="69">
        <f>I142</f>
        <v>33500</v>
      </c>
      <c r="J143" s="70">
        <f t="shared" si="15"/>
        <v>25393000</v>
      </c>
      <c r="K143" s="71">
        <f t="shared" si="16"/>
        <v>27932300</v>
      </c>
      <c r="L143" s="72">
        <f t="shared" si="17"/>
        <v>70000</v>
      </c>
      <c r="M143" s="71">
        <f t="shared" si="18"/>
        <v>2668160</v>
      </c>
      <c r="N143" s="33"/>
      <c r="O143" s="33"/>
    </row>
    <row r="144" spans="1:15" s="34" customFormat="1" ht="13.5" x14ac:dyDescent="0.25">
      <c r="A144" s="67">
        <v>143</v>
      </c>
      <c r="B144" s="67">
        <v>2701</v>
      </c>
      <c r="C144" s="67">
        <v>27</v>
      </c>
      <c r="D144" s="68" t="s">
        <v>31</v>
      </c>
      <c r="E144" s="68">
        <v>1004</v>
      </c>
      <c r="F144" s="68">
        <v>61</v>
      </c>
      <c r="G144" s="68">
        <f t="shared" si="13"/>
        <v>1065</v>
      </c>
      <c r="H144" s="68">
        <f t="shared" si="14"/>
        <v>1171.5</v>
      </c>
      <c r="I144" s="69">
        <f>I143+100</f>
        <v>33600</v>
      </c>
      <c r="J144" s="70">
        <f t="shared" si="15"/>
        <v>35784000</v>
      </c>
      <c r="K144" s="71">
        <f t="shared" si="16"/>
        <v>39362400</v>
      </c>
      <c r="L144" s="72">
        <f t="shared" si="17"/>
        <v>98500</v>
      </c>
      <c r="M144" s="71">
        <f t="shared" si="18"/>
        <v>3748800</v>
      </c>
      <c r="N144" s="33"/>
      <c r="O144" s="33"/>
    </row>
    <row r="145" spans="1:15" s="34" customFormat="1" ht="13.5" x14ac:dyDescent="0.25">
      <c r="A145" s="67">
        <v>144</v>
      </c>
      <c r="B145" s="67">
        <v>2702</v>
      </c>
      <c r="C145" s="67">
        <v>27</v>
      </c>
      <c r="D145" s="68" t="s">
        <v>31</v>
      </c>
      <c r="E145" s="68">
        <v>1004</v>
      </c>
      <c r="F145" s="68">
        <v>61</v>
      </c>
      <c r="G145" s="68">
        <f t="shared" si="13"/>
        <v>1065</v>
      </c>
      <c r="H145" s="68">
        <f t="shared" si="14"/>
        <v>1171.5</v>
      </c>
      <c r="I145" s="69">
        <f>I144</f>
        <v>33600</v>
      </c>
      <c r="J145" s="70">
        <f t="shared" si="15"/>
        <v>35784000</v>
      </c>
      <c r="K145" s="71">
        <f t="shared" si="16"/>
        <v>39362400</v>
      </c>
      <c r="L145" s="72">
        <f t="shared" si="17"/>
        <v>98500</v>
      </c>
      <c r="M145" s="71">
        <f t="shared" si="18"/>
        <v>3748800</v>
      </c>
      <c r="N145" s="33"/>
      <c r="O145" s="33"/>
    </row>
    <row r="146" spans="1:15" s="34" customFormat="1" ht="13.5" x14ac:dyDescent="0.25">
      <c r="A146" s="67">
        <v>145</v>
      </c>
      <c r="B146" s="67">
        <v>2703</v>
      </c>
      <c r="C146" s="67">
        <v>27</v>
      </c>
      <c r="D146" s="68" t="s">
        <v>31</v>
      </c>
      <c r="E146" s="68">
        <v>882</v>
      </c>
      <c r="F146" s="68">
        <v>56</v>
      </c>
      <c r="G146" s="68">
        <f t="shared" si="13"/>
        <v>938</v>
      </c>
      <c r="H146" s="68">
        <f t="shared" si="14"/>
        <v>1031.8000000000002</v>
      </c>
      <c r="I146" s="69">
        <f>I145</f>
        <v>33600</v>
      </c>
      <c r="J146" s="70">
        <f t="shared" si="15"/>
        <v>31516800</v>
      </c>
      <c r="K146" s="71">
        <f t="shared" si="16"/>
        <v>34668480</v>
      </c>
      <c r="L146" s="72">
        <f t="shared" si="17"/>
        <v>86500</v>
      </c>
      <c r="M146" s="71">
        <f t="shared" si="18"/>
        <v>3301760.0000000005</v>
      </c>
      <c r="N146" s="33"/>
      <c r="O146" s="33"/>
    </row>
    <row r="147" spans="1:15" s="34" customFormat="1" ht="13.5" x14ac:dyDescent="0.25">
      <c r="A147" s="67">
        <v>146</v>
      </c>
      <c r="B147" s="67">
        <v>2704</v>
      </c>
      <c r="C147" s="67">
        <v>27</v>
      </c>
      <c r="D147" s="68" t="s">
        <v>31</v>
      </c>
      <c r="E147" s="68">
        <v>882</v>
      </c>
      <c r="F147" s="68">
        <v>56</v>
      </c>
      <c r="G147" s="68">
        <f t="shared" si="13"/>
        <v>938</v>
      </c>
      <c r="H147" s="68">
        <f t="shared" si="14"/>
        <v>1031.8000000000002</v>
      </c>
      <c r="I147" s="69">
        <f>I146</f>
        <v>33600</v>
      </c>
      <c r="J147" s="70">
        <f t="shared" si="15"/>
        <v>31516800</v>
      </c>
      <c r="K147" s="71">
        <f t="shared" si="16"/>
        <v>34668480</v>
      </c>
      <c r="L147" s="72">
        <f t="shared" si="17"/>
        <v>86500</v>
      </c>
      <c r="M147" s="71">
        <f t="shared" si="18"/>
        <v>3301760.0000000005</v>
      </c>
      <c r="N147" s="33"/>
      <c r="O147" s="33"/>
    </row>
    <row r="148" spans="1:15" s="34" customFormat="1" ht="13.5" x14ac:dyDescent="0.25">
      <c r="A148" s="67">
        <v>147</v>
      </c>
      <c r="B148" s="67">
        <v>2801</v>
      </c>
      <c r="C148" s="67">
        <v>28</v>
      </c>
      <c r="D148" s="68" t="s">
        <v>31</v>
      </c>
      <c r="E148" s="68">
        <v>1004</v>
      </c>
      <c r="F148" s="68">
        <v>61</v>
      </c>
      <c r="G148" s="68">
        <f t="shared" si="13"/>
        <v>1065</v>
      </c>
      <c r="H148" s="68">
        <f t="shared" si="14"/>
        <v>1171.5</v>
      </c>
      <c r="I148" s="69">
        <f>I147+100</f>
        <v>33700</v>
      </c>
      <c r="J148" s="70">
        <f t="shared" si="15"/>
        <v>35890500</v>
      </c>
      <c r="K148" s="71">
        <f t="shared" si="16"/>
        <v>39479550</v>
      </c>
      <c r="L148" s="72">
        <f t="shared" si="17"/>
        <v>98500</v>
      </c>
      <c r="M148" s="71">
        <f t="shared" si="18"/>
        <v>3748800</v>
      </c>
      <c r="N148" s="33"/>
      <c r="O148" s="33"/>
    </row>
    <row r="149" spans="1:15" s="34" customFormat="1" ht="13.5" x14ac:dyDescent="0.25">
      <c r="A149" s="67">
        <v>148</v>
      </c>
      <c r="B149" s="67">
        <v>2802</v>
      </c>
      <c r="C149" s="67">
        <v>28</v>
      </c>
      <c r="D149" s="68" t="s">
        <v>31</v>
      </c>
      <c r="E149" s="68">
        <v>1004</v>
      </c>
      <c r="F149" s="68">
        <v>61</v>
      </c>
      <c r="G149" s="68">
        <f t="shared" si="13"/>
        <v>1065</v>
      </c>
      <c r="H149" s="68">
        <f t="shared" si="14"/>
        <v>1171.5</v>
      </c>
      <c r="I149" s="69">
        <f>I148</f>
        <v>33700</v>
      </c>
      <c r="J149" s="70">
        <f t="shared" si="15"/>
        <v>35890500</v>
      </c>
      <c r="K149" s="71">
        <f t="shared" si="16"/>
        <v>39479550</v>
      </c>
      <c r="L149" s="72">
        <f t="shared" si="17"/>
        <v>98500</v>
      </c>
      <c r="M149" s="71">
        <f t="shared" si="18"/>
        <v>3748800</v>
      </c>
      <c r="N149" s="33"/>
      <c r="O149" s="33"/>
    </row>
    <row r="150" spans="1:15" s="34" customFormat="1" ht="13.5" x14ac:dyDescent="0.25">
      <c r="A150" s="67">
        <v>149</v>
      </c>
      <c r="B150" s="67">
        <v>2803</v>
      </c>
      <c r="C150" s="67">
        <v>28</v>
      </c>
      <c r="D150" s="68" t="s">
        <v>31</v>
      </c>
      <c r="E150" s="68">
        <v>882</v>
      </c>
      <c r="F150" s="68">
        <v>56</v>
      </c>
      <c r="G150" s="68">
        <f t="shared" si="13"/>
        <v>938</v>
      </c>
      <c r="H150" s="68">
        <f t="shared" si="14"/>
        <v>1031.8000000000002</v>
      </c>
      <c r="I150" s="69">
        <f>I149</f>
        <v>33700</v>
      </c>
      <c r="J150" s="70">
        <f t="shared" si="15"/>
        <v>31610600</v>
      </c>
      <c r="K150" s="71">
        <f t="shared" si="16"/>
        <v>34771660</v>
      </c>
      <c r="L150" s="72">
        <f t="shared" si="17"/>
        <v>87000</v>
      </c>
      <c r="M150" s="71">
        <f t="shared" si="18"/>
        <v>3301760.0000000005</v>
      </c>
      <c r="N150" s="33"/>
      <c r="O150" s="33"/>
    </row>
    <row r="151" spans="1:15" s="34" customFormat="1" ht="13.5" x14ac:dyDescent="0.25">
      <c r="A151" s="67">
        <v>150</v>
      </c>
      <c r="B151" s="67">
        <v>2804</v>
      </c>
      <c r="C151" s="67">
        <v>28</v>
      </c>
      <c r="D151" s="68" t="s">
        <v>31</v>
      </c>
      <c r="E151" s="68">
        <v>882</v>
      </c>
      <c r="F151" s="68">
        <v>56</v>
      </c>
      <c r="G151" s="68">
        <f t="shared" si="13"/>
        <v>938</v>
      </c>
      <c r="H151" s="68">
        <f t="shared" si="14"/>
        <v>1031.8000000000002</v>
      </c>
      <c r="I151" s="69">
        <f>I150</f>
        <v>33700</v>
      </c>
      <c r="J151" s="70">
        <f t="shared" si="15"/>
        <v>31610600</v>
      </c>
      <c r="K151" s="71">
        <f t="shared" si="16"/>
        <v>34771660</v>
      </c>
      <c r="L151" s="72">
        <f t="shared" si="17"/>
        <v>87000</v>
      </c>
      <c r="M151" s="71">
        <f t="shared" si="18"/>
        <v>3301760.0000000005</v>
      </c>
      <c r="N151" s="33"/>
      <c r="O151" s="33"/>
    </row>
    <row r="152" spans="1:15" s="34" customFormat="1" ht="13.5" x14ac:dyDescent="0.25">
      <c r="A152" s="67">
        <v>151</v>
      </c>
      <c r="B152" s="67">
        <v>2805</v>
      </c>
      <c r="C152" s="67">
        <v>28</v>
      </c>
      <c r="D152" s="68" t="s">
        <v>16</v>
      </c>
      <c r="E152" s="68">
        <v>728</v>
      </c>
      <c r="F152" s="68">
        <v>30</v>
      </c>
      <c r="G152" s="68">
        <f t="shared" si="13"/>
        <v>758</v>
      </c>
      <c r="H152" s="68">
        <f t="shared" si="14"/>
        <v>833.80000000000007</v>
      </c>
      <c r="I152" s="69">
        <f>I151</f>
        <v>33700</v>
      </c>
      <c r="J152" s="70">
        <f t="shared" si="15"/>
        <v>25544600</v>
      </c>
      <c r="K152" s="71">
        <f t="shared" si="16"/>
        <v>28099060</v>
      </c>
      <c r="L152" s="72">
        <f t="shared" si="17"/>
        <v>70000</v>
      </c>
      <c r="M152" s="71">
        <f t="shared" si="18"/>
        <v>2668160</v>
      </c>
      <c r="N152" s="33"/>
      <c r="O152" s="33"/>
    </row>
    <row r="153" spans="1:15" s="34" customFormat="1" ht="13.5" x14ac:dyDescent="0.25">
      <c r="A153" s="67">
        <v>152</v>
      </c>
      <c r="B153" s="67">
        <v>2806</v>
      </c>
      <c r="C153" s="67">
        <v>28</v>
      </c>
      <c r="D153" s="68" t="s">
        <v>16</v>
      </c>
      <c r="E153" s="68">
        <v>728</v>
      </c>
      <c r="F153" s="68">
        <v>30</v>
      </c>
      <c r="G153" s="68">
        <f t="shared" si="13"/>
        <v>758</v>
      </c>
      <c r="H153" s="68">
        <f t="shared" si="14"/>
        <v>833.80000000000007</v>
      </c>
      <c r="I153" s="69">
        <f>I152</f>
        <v>33700</v>
      </c>
      <c r="J153" s="70">
        <f t="shared" si="15"/>
        <v>25544600</v>
      </c>
      <c r="K153" s="71">
        <f t="shared" si="16"/>
        <v>28099060</v>
      </c>
      <c r="L153" s="72">
        <f t="shared" si="17"/>
        <v>70000</v>
      </c>
      <c r="M153" s="71">
        <f t="shared" si="18"/>
        <v>2668160</v>
      </c>
      <c r="N153" s="33"/>
      <c r="O153" s="33"/>
    </row>
    <row r="154" spans="1:15" s="34" customFormat="1" ht="13.5" x14ac:dyDescent="0.25">
      <c r="A154" s="67">
        <v>153</v>
      </c>
      <c r="B154" s="67">
        <v>2901</v>
      </c>
      <c r="C154" s="67">
        <v>29</v>
      </c>
      <c r="D154" s="68" t="s">
        <v>31</v>
      </c>
      <c r="E154" s="68">
        <v>1004</v>
      </c>
      <c r="F154" s="68">
        <v>61</v>
      </c>
      <c r="G154" s="68">
        <f t="shared" si="13"/>
        <v>1065</v>
      </c>
      <c r="H154" s="68">
        <f t="shared" si="14"/>
        <v>1171.5</v>
      </c>
      <c r="I154" s="69">
        <f>I153+100</f>
        <v>33800</v>
      </c>
      <c r="J154" s="70">
        <f t="shared" si="15"/>
        <v>35997000</v>
      </c>
      <c r="K154" s="71">
        <f t="shared" si="16"/>
        <v>39596700</v>
      </c>
      <c r="L154" s="72">
        <f t="shared" si="17"/>
        <v>99000</v>
      </c>
      <c r="M154" s="71">
        <f t="shared" si="18"/>
        <v>3748800</v>
      </c>
      <c r="N154" s="33"/>
      <c r="O154" s="33"/>
    </row>
    <row r="155" spans="1:15" s="34" customFormat="1" ht="13.5" x14ac:dyDescent="0.25">
      <c r="A155" s="67">
        <v>154</v>
      </c>
      <c r="B155" s="67">
        <v>2902</v>
      </c>
      <c r="C155" s="67">
        <v>29</v>
      </c>
      <c r="D155" s="68" t="s">
        <v>31</v>
      </c>
      <c r="E155" s="68">
        <v>1004</v>
      </c>
      <c r="F155" s="68">
        <v>61</v>
      </c>
      <c r="G155" s="68">
        <f t="shared" si="13"/>
        <v>1065</v>
      </c>
      <c r="H155" s="68">
        <f t="shared" si="14"/>
        <v>1171.5</v>
      </c>
      <c r="I155" s="69">
        <f>I154</f>
        <v>33800</v>
      </c>
      <c r="J155" s="70">
        <f t="shared" si="15"/>
        <v>35997000</v>
      </c>
      <c r="K155" s="71">
        <f t="shared" si="16"/>
        <v>39596700</v>
      </c>
      <c r="L155" s="72">
        <f t="shared" si="17"/>
        <v>99000</v>
      </c>
      <c r="M155" s="71">
        <f t="shared" si="18"/>
        <v>3748800</v>
      </c>
      <c r="N155" s="33"/>
      <c r="O155" s="33"/>
    </row>
    <row r="156" spans="1:15" s="34" customFormat="1" ht="13.5" x14ac:dyDescent="0.25">
      <c r="A156" s="67">
        <v>155</v>
      </c>
      <c r="B156" s="67">
        <v>2903</v>
      </c>
      <c r="C156" s="67">
        <v>29</v>
      </c>
      <c r="D156" s="68" t="s">
        <v>31</v>
      </c>
      <c r="E156" s="68">
        <v>882</v>
      </c>
      <c r="F156" s="68">
        <v>56</v>
      </c>
      <c r="G156" s="68">
        <f t="shared" si="13"/>
        <v>938</v>
      </c>
      <c r="H156" s="68">
        <f t="shared" si="14"/>
        <v>1031.8000000000002</v>
      </c>
      <c r="I156" s="69">
        <f>I155</f>
        <v>33800</v>
      </c>
      <c r="J156" s="70">
        <f t="shared" si="15"/>
        <v>31704400</v>
      </c>
      <c r="K156" s="71">
        <f t="shared" si="16"/>
        <v>34874840</v>
      </c>
      <c r="L156" s="72">
        <f t="shared" si="17"/>
        <v>87000</v>
      </c>
      <c r="M156" s="71">
        <f t="shared" si="18"/>
        <v>3301760.0000000005</v>
      </c>
      <c r="N156" s="33"/>
      <c r="O156" s="33"/>
    </row>
    <row r="157" spans="1:15" s="34" customFormat="1" ht="13.5" x14ac:dyDescent="0.25">
      <c r="A157" s="67">
        <v>156</v>
      </c>
      <c r="B157" s="67">
        <v>2904</v>
      </c>
      <c r="C157" s="67">
        <v>29</v>
      </c>
      <c r="D157" s="68" t="s">
        <v>31</v>
      </c>
      <c r="E157" s="68">
        <v>882</v>
      </c>
      <c r="F157" s="68">
        <v>56</v>
      </c>
      <c r="G157" s="68">
        <f t="shared" si="13"/>
        <v>938</v>
      </c>
      <c r="H157" s="68">
        <f t="shared" si="14"/>
        <v>1031.8000000000002</v>
      </c>
      <c r="I157" s="69">
        <f>I156</f>
        <v>33800</v>
      </c>
      <c r="J157" s="70">
        <f t="shared" si="15"/>
        <v>31704400</v>
      </c>
      <c r="K157" s="71">
        <f t="shared" si="16"/>
        <v>34874840</v>
      </c>
      <c r="L157" s="72">
        <f t="shared" si="17"/>
        <v>87000</v>
      </c>
      <c r="M157" s="71">
        <f t="shared" si="18"/>
        <v>3301760.0000000005</v>
      </c>
      <c r="N157" s="33"/>
      <c r="O157" s="33"/>
    </row>
    <row r="158" spans="1:15" s="34" customFormat="1" ht="13.5" x14ac:dyDescent="0.25">
      <c r="A158" s="67">
        <v>157</v>
      </c>
      <c r="B158" s="67">
        <v>2905</v>
      </c>
      <c r="C158" s="67">
        <v>29</v>
      </c>
      <c r="D158" s="68" t="s">
        <v>16</v>
      </c>
      <c r="E158" s="68">
        <v>728</v>
      </c>
      <c r="F158" s="68">
        <v>30</v>
      </c>
      <c r="G158" s="68">
        <f t="shared" si="13"/>
        <v>758</v>
      </c>
      <c r="H158" s="68">
        <f t="shared" si="14"/>
        <v>833.80000000000007</v>
      </c>
      <c r="I158" s="69">
        <f>I157</f>
        <v>33800</v>
      </c>
      <c r="J158" s="70">
        <f t="shared" si="15"/>
        <v>25620400</v>
      </c>
      <c r="K158" s="71">
        <f t="shared" si="16"/>
        <v>28182440</v>
      </c>
      <c r="L158" s="72">
        <f t="shared" si="17"/>
        <v>70500</v>
      </c>
      <c r="M158" s="71">
        <f t="shared" si="18"/>
        <v>2668160</v>
      </c>
      <c r="N158" s="33"/>
      <c r="O158" s="33"/>
    </row>
    <row r="159" spans="1:15" s="34" customFormat="1" ht="13.5" x14ac:dyDescent="0.25">
      <c r="A159" s="67">
        <v>158</v>
      </c>
      <c r="B159" s="67">
        <v>2906</v>
      </c>
      <c r="C159" s="67">
        <v>29</v>
      </c>
      <c r="D159" s="68" t="s">
        <v>16</v>
      </c>
      <c r="E159" s="68">
        <v>728</v>
      </c>
      <c r="F159" s="68">
        <v>30</v>
      </c>
      <c r="G159" s="68">
        <f t="shared" si="13"/>
        <v>758</v>
      </c>
      <c r="H159" s="68">
        <f t="shared" si="14"/>
        <v>833.80000000000007</v>
      </c>
      <c r="I159" s="69">
        <f>I158</f>
        <v>33800</v>
      </c>
      <c r="J159" s="70">
        <f t="shared" si="15"/>
        <v>25620400</v>
      </c>
      <c r="K159" s="71">
        <f t="shared" si="16"/>
        <v>28182440</v>
      </c>
      <c r="L159" s="72">
        <f t="shared" si="17"/>
        <v>70500</v>
      </c>
      <c r="M159" s="71">
        <f t="shared" si="18"/>
        <v>2668160</v>
      </c>
      <c r="N159" s="33"/>
      <c r="O159" s="33"/>
    </row>
    <row r="160" spans="1:15" s="34" customFormat="1" ht="13.5" x14ac:dyDescent="0.25">
      <c r="A160" s="67">
        <v>159</v>
      </c>
      <c r="B160" s="67">
        <v>3001</v>
      </c>
      <c r="C160" s="67">
        <v>30</v>
      </c>
      <c r="D160" s="68" t="s">
        <v>31</v>
      </c>
      <c r="E160" s="68">
        <v>1004</v>
      </c>
      <c r="F160" s="68">
        <v>61</v>
      </c>
      <c r="G160" s="68">
        <f t="shared" si="13"/>
        <v>1065</v>
      </c>
      <c r="H160" s="68">
        <f t="shared" si="14"/>
        <v>1171.5</v>
      </c>
      <c r="I160" s="69">
        <f>I159+100</f>
        <v>33900</v>
      </c>
      <c r="J160" s="70">
        <f t="shared" si="15"/>
        <v>36103500</v>
      </c>
      <c r="K160" s="71">
        <f t="shared" si="16"/>
        <v>39713850</v>
      </c>
      <c r="L160" s="72">
        <f t="shared" si="17"/>
        <v>99500</v>
      </c>
      <c r="M160" s="71">
        <f t="shared" si="18"/>
        <v>3748800</v>
      </c>
      <c r="N160" s="33"/>
      <c r="O160" s="33"/>
    </row>
    <row r="161" spans="1:15" s="34" customFormat="1" ht="13.5" x14ac:dyDescent="0.25">
      <c r="A161" s="67">
        <v>160</v>
      </c>
      <c r="B161" s="67">
        <v>3002</v>
      </c>
      <c r="C161" s="67">
        <v>30</v>
      </c>
      <c r="D161" s="68" t="s">
        <v>31</v>
      </c>
      <c r="E161" s="68">
        <v>1004</v>
      </c>
      <c r="F161" s="68">
        <v>61</v>
      </c>
      <c r="G161" s="68">
        <f t="shared" si="13"/>
        <v>1065</v>
      </c>
      <c r="H161" s="68">
        <f t="shared" si="14"/>
        <v>1171.5</v>
      </c>
      <c r="I161" s="69">
        <f>I160</f>
        <v>33900</v>
      </c>
      <c r="J161" s="70">
        <f t="shared" si="15"/>
        <v>36103500</v>
      </c>
      <c r="K161" s="71">
        <f t="shared" si="16"/>
        <v>39713850</v>
      </c>
      <c r="L161" s="72">
        <f t="shared" si="17"/>
        <v>99500</v>
      </c>
      <c r="M161" s="71">
        <f t="shared" si="18"/>
        <v>3748800</v>
      </c>
      <c r="N161" s="33"/>
      <c r="O161" s="33"/>
    </row>
    <row r="162" spans="1:15" s="34" customFormat="1" ht="13.5" x14ac:dyDescent="0.25">
      <c r="A162" s="67">
        <v>161</v>
      </c>
      <c r="B162" s="67">
        <v>3003</v>
      </c>
      <c r="C162" s="67">
        <v>30</v>
      </c>
      <c r="D162" s="68" t="s">
        <v>31</v>
      </c>
      <c r="E162" s="68">
        <v>882</v>
      </c>
      <c r="F162" s="68">
        <v>56</v>
      </c>
      <c r="G162" s="68">
        <f t="shared" si="13"/>
        <v>938</v>
      </c>
      <c r="H162" s="68">
        <f t="shared" si="14"/>
        <v>1031.8000000000002</v>
      </c>
      <c r="I162" s="69">
        <f>I161</f>
        <v>33900</v>
      </c>
      <c r="J162" s="70">
        <f t="shared" si="15"/>
        <v>31798200</v>
      </c>
      <c r="K162" s="71">
        <f t="shared" si="16"/>
        <v>34978020</v>
      </c>
      <c r="L162" s="72">
        <f t="shared" si="17"/>
        <v>87500</v>
      </c>
      <c r="M162" s="71">
        <f t="shared" si="18"/>
        <v>3301760.0000000005</v>
      </c>
      <c r="N162" s="33"/>
      <c r="O162" s="33"/>
    </row>
    <row r="163" spans="1:15" s="34" customFormat="1" ht="13.5" x14ac:dyDescent="0.25">
      <c r="A163" s="67">
        <v>162</v>
      </c>
      <c r="B163" s="67">
        <v>3004</v>
      </c>
      <c r="C163" s="67">
        <v>30</v>
      </c>
      <c r="D163" s="68" t="s">
        <v>31</v>
      </c>
      <c r="E163" s="68">
        <v>882</v>
      </c>
      <c r="F163" s="68">
        <v>56</v>
      </c>
      <c r="G163" s="68">
        <f t="shared" si="13"/>
        <v>938</v>
      </c>
      <c r="H163" s="68">
        <f t="shared" si="14"/>
        <v>1031.8000000000002</v>
      </c>
      <c r="I163" s="69">
        <f>I162</f>
        <v>33900</v>
      </c>
      <c r="J163" s="70">
        <f t="shared" si="15"/>
        <v>31798200</v>
      </c>
      <c r="K163" s="71">
        <f t="shared" si="16"/>
        <v>34978020</v>
      </c>
      <c r="L163" s="72">
        <f t="shared" si="17"/>
        <v>87500</v>
      </c>
      <c r="M163" s="71">
        <f t="shared" si="18"/>
        <v>3301760.0000000005</v>
      </c>
      <c r="N163" s="33"/>
      <c r="O163" s="33"/>
    </row>
    <row r="164" spans="1:15" s="34" customFormat="1" ht="13.5" x14ac:dyDescent="0.25">
      <c r="A164" s="67">
        <v>163</v>
      </c>
      <c r="B164" s="67">
        <v>3005</v>
      </c>
      <c r="C164" s="67">
        <v>30</v>
      </c>
      <c r="D164" s="68" t="s">
        <v>16</v>
      </c>
      <c r="E164" s="68">
        <v>728</v>
      </c>
      <c r="F164" s="68">
        <v>30</v>
      </c>
      <c r="G164" s="68">
        <f t="shared" si="13"/>
        <v>758</v>
      </c>
      <c r="H164" s="68">
        <f t="shared" si="14"/>
        <v>833.80000000000007</v>
      </c>
      <c r="I164" s="69">
        <f>I163</f>
        <v>33900</v>
      </c>
      <c r="J164" s="70">
        <f t="shared" si="15"/>
        <v>25696200</v>
      </c>
      <c r="K164" s="71">
        <f t="shared" si="16"/>
        <v>28265820</v>
      </c>
      <c r="L164" s="72">
        <f t="shared" si="17"/>
        <v>70500</v>
      </c>
      <c r="M164" s="71">
        <f t="shared" si="18"/>
        <v>2668160</v>
      </c>
      <c r="N164" s="33"/>
      <c r="O164" s="33"/>
    </row>
    <row r="165" spans="1:15" s="34" customFormat="1" ht="13.5" x14ac:dyDescent="0.25">
      <c r="A165" s="67">
        <v>164</v>
      </c>
      <c r="B165" s="67">
        <v>3006</v>
      </c>
      <c r="C165" s="67">
        <v>30</v>
      </c>
      <c r="D165" s="68" t="s">
        <v>16</v>
      </c>
      <c r="E165" s="68">
        <v>728</v>
      </c>
      <c r="F165" s="68">
        <v>30</v>
      </c>
      <c r="G165" s="68">
        <f t="shared" si="13"/>
        <v>758</v>
      </c>
      <c r="H165" s="68">
        <f t="shared" si="14"/>
        <v>833.80000000000007</v>
      </c>
      <c r="I165" s="69">
        <f>I164</f>
        <v>33900</v>
      </c>
      <c r="J165" s="70">
        <f t="shared" si="15"/>
        <v>25696200</v>
      </c>
      <c r="K165" s="71">
        <f t="shared" si="16"/>
        <v>28265820</v>
      </c>
      <c r="L165" s="72">
        <f t="shared" si="17"/>
        <v>70500</v>
      </c>
      <c r="M165" s="71">
        <f t="shared" si="18"/>
        <v>2668160</v>
      </c>
      <c r="N165" s="33"/>
      <c r="O165" s="33"/>
    </row>
    <row r="166" spans="1:15" s="34" customFormat="1" ht="13.5" x14ac:dyDescent="0.25">
      <c r="A166" s="67">
        <v>165</v>
      </c>
      <c r="B166" s="67">
        <v>3101</v>
      </c>
      <c r="C166" s="67">
        <v>31</v>
      </c>
      <c r="D166" s="68" t="s">
        <v>31</v>
      </c>
      <c r="E166" s="68">
        <v>1004</v>
      </c>
      <c r="F166" s="68">
        <v>61</v>
      </c>
      <c r="G166" s="68">
        <f t="shared" si="13"/>
        <v>1065</v>
      </c>
      <c r="H166" s="68">
        <f t="shared" si="14"/>
        <v>1171.5</v>
      </c>
      <c r="I166" s="69">
        <f>I165+100</f>
        <v>34000</v>
      </c>
      <c r="J166" s="70">
        <f t="shared" si="15"/>
        <v>36210000</v>
      </c>
      <c r="K166" s="71">
        <f t="shared" si="16"/>
        <v>39831000</v>
      </c>
      <c r="L166" s="72">
        <f t="shared" si="17"/>
        <v>99500</v>
      </c>
      <c r="M166" s="71">
        <f t="shared" si="18"/>
        <v>3748800</v>
      </c>
      <c r="N166" s="33"/>
      <c r="O166" s="33"/>
    </row>
    <row r="167" spans="1:15" s="34" customFormat="1" ht="13.5" x14ac:dyDescent="0.25">
      <c r="A167" s="67">
        <v>166</v>
      </c>
      <c r="B167" s="67">
        <v>3102</v>
      </c>
      <c r="C167" s="67">
        <v>31</v>
      </c>
      <c r="D167" s="68" t="s">
        <v>31</v>
      </c>
      <c r="E167" s="68">
        <v>1004</v>
      </c>
      <c r="F167" s="68">
        <v>61</v>
      </c>
      <c r="G167" s="68">
        <f t="shared" si="13"/>
        <v>1065</v>
      </c>
      <c r="H167" s="68">
        <f t="shared" si="14"/>
        <v>1171.5</v>
      </c>
      <c r="I167" s="69">
        <f>I166</f>
        <v>34000</v>
      </c>
      <c r="J167" s="70">
        <f t="shared" si="15"/>
        <v>36210000</v>
      </c>
      <c r="K167" s="71">
        <f t="shared" si="16"/>
        <v>39831000</v>
      </c>
      <c r="L167" s="72">
        <f t="shared" si="17"/>
        <v>99500</v>
      </c>
      <c r="M167" s="71">
        <f t="shared" si="18"/>
        <v>3748800</v>
      </c>
      <c r="N167" s="33"/>
      <c r="O167" s="33"/>
    </row>
    <row r="168" spans="1:15" s="34" customFormat="1" ht="13.5" x14ac:dyDescent="0.25">
      <c r="A168" s="67">
        <v>167</v>
      </c>
      <c r="B168" s="67">
        <v>3103</v>
      </c>
      <c r="C168" s="67">
        <v>31</v>
      </c>
      <c r="D168" s="68" t="s">
        <v>31</v>
      </c>
      <c r="E168" s="68">
        <v>882</v>
      </c>
      <c r="F168" s="68">
        <v>56</v>
      </c>
      <c r="G168" s="68">
        <f t="shared" si="13"/>
        <v>938</v>
      </c>
      <c r="H168" s="68">
        <f t="shared" si="14"/>
        <v>1031.8000000000002</v>
      </c>
      <c r="I168" s="69">
        <f>I167</f>
        <v>34000</v>
      </c>
      <c r="J168" s="70">
        <f t="shared" si="15"/>
        <v>31892000</v>
      </c>
      <c r="K168" s="71">
        <f t="shared" si="16"/>
        <v>35081200</v>
      </c>
      <c r="L168" s="72">
        <f t="shared" si="17"/>
        <v>87500</v>
      </c>
      <c r="M168" s="71">
        <f t="shared" si="18"/>
        <v>3301760.0000000005</v>
      </c>
      <c r="N168" s="33"/>
      <c r="O168" s="33"/>
    </row>
    <row r="169" spans="1:15" s="34" customFormat="1" ht="13.5" x14ac:dyDescent="0.25">
      <c r="A169" s="67">
        <v>168</v>
      </c>
      <c r="B169" s="67">
        <v>3104</v>
      </c>
      <c r="C169" s="67">
        <v>31</v>
      </c>
      <c r="D169" s="68" t="s">
        <v>31</v>
      </c>
      <c r="E169" s="68">
        <v>882</v>
      </c>
      <c r="F169" s="68">
        <v>56</v>
      </c>
      <c r="G169" s="68">
        <f t="shared" si="13"/>
        <v>938</v>
      </c>
      <c r="H169" s="68">
        <f t="shared" si="14"/>
        <v>1031.8000000000002</v>
      </c>
      <c r="I169" s="69">
        <f>I168</f>
        <v>34000</v>
      </c>
      <c r="J169" s="70">
        <f t="shared" si="15"/>
        <v>31892000</v>
      </c>
      <c r="K169" s="71">
        <f t="shared" si="16"/>
        <v>35081200</v>
      </c>
      <c r="L169" s="72">
        <f t="shared" si="17"/>
        <v>87500</v>
      </c>
      <c r="M169" s="71">
        <f t="shared" si="18"/>
        <v>3301760.0000000005</v>
      </c>
      <c r="N169" s="33"/>
      <c r="O169" s="33"/>
    </row>
    <row r="170" spans="1:15" s="34" customFormat="1" ht="13.5" x14ac:dyDescent="0.25">
      <c r="A170" s="67">
        <v>169</v>
      </c>
      <c r="B170" s="67">
        <v>3105</v>
      </c>
      <c r="C170" s="67">
        <v>31</v>
      </c>
      <c r="D170" s="68" t="s">
        <v>16</v>
      </c>
      <c r="E170" s="68">
        <v>728</v>
      </c>
      <c r="F170" s="68">
        <v>30</v>
      </c>
      <c r="G170" s="68">
        <f t="shared" si="13"/>
        <v>758</v>
      </c>
      <c r="H170" s="68">
        <f t="shared" si="14"/>
        <v>833.80000000000007</v>
      </c>
      <c r="I170" s="69">
        <f>I169</f>
        <v>34000</v>
      </c>
      <c r="J170" s="70">
        <f t="shared" si="15"/>
        <v>25772000</v>
      </c>
      <c r="K170" s="71">
        <f t="shared" si="16"/>
        <v>28349200</v>
      </c>
      <c r="L170" s="72">
        <f t="shared" si="17"/>
        <v>71000</v>
      </c>
      <c r="M170" s="71">
        <f t="shared" si="18"/>
        <v>2668160</v>
      </c>
      <c r="N170" s="33"/>
      <c r="O170" s="33"/>
    </row>
    <row r="171" spans="1:15" s="34" customFormat="1" ht="13.5" x14ac:dyDescent="0.25">
      <c r="A171" s="67">
        <v>170</v>
      </c>
      <c r="B171" s="67">
        <v>3106</v>
      </c>
      <c r="C171" s="67">
        <v>31</v>
      </c>
      <c r="D171" s="68" t="s">
        <v>16</v>
      </c>
      <c r="E171" s="68">
        <v>728</v>
      </c>
      <c r="F171" s="68">
        <v>30</v>
      </c>
      <c r="G171" s="68">
        <f t="shared" si="13"/>
        <v>758</v>
      </c>
      <c r="H171" s="68">
        <f t="shared" si="14"/>
        <v>833.80000000000007</v>
      </c>
      <c r="I171" s="69">
        <f>I170</f>
        <v>34000</v>
      </c>
      <c r="J171" s="70">
        <f t="shared" si="15"/>
        <v>25772000</v>
      </c>
      <c r="K171" s="71">
        <f t="shared" si="16"/>
        <v>28349200</v>
      </c>
      <c r="L171" s="72">
        <f t="shared" si="17"/>
        <v>71000</v>
      </c>
      <c r="M171" s="71">
        <f t="shared" si="18"/>
        <v>2668160</v>
      </c>
      <c r="N171" s="33"/>
      <c r="O171" s="33"/>
    </row>
    <row r="172" spans="1:15" s="34" customFormat="1" ht="13.5" x14ac:dyDescent="0.25">
      <c r="A172" s="67">
        <v>171</v>
      </c>
      <c r="B172" s="67">
        <v>3201</v>
      </c>
      <c r="C172" s="67">
        <v>32</v>
      </c>
      <c r="D172" s="68" t="s">
        <v>31</v>
      </c>
      <c r="E172" s="68">
        <v>1004</v>
      </c>
      <c r="F172" s="68">
        <v>61</v>
      </c>
      <c r="G172" s="68">
        <f t="shared" si="13"/>
        <v>1065</v>
      </c>
      <c r="H172" s="68">
        <f t="shared" si="14"/>
        <v>1171.5</v>
      </c>
      <c r="I172" s="69">
        <f>I171+100</f>
        <v>34100</v>
      </c>
      <c r="J172" s="70">
        <f t="shared" si="15"/>
        <v>36316500</v>
      </c>
      <c r="K172" s="71">
        <f t="shared" si="16"/>
        <v>39948150</v>
      </c>
      <c r="L172" s="72">
        <f t="shared" si="17"/>
        <v>100000</v>
      </c>
      <c r="M172" s="71">
        <f t="shared" si="18"/>
        <v>3748800</v>
      </c>
      <c r="N172" s="33"/>
      <c r="O172" s="33"/>
    </row>
    <row r="173" spans="1:15" s="34" customFormat="1" ht="13.5" x14ac:dyDescent="0.25">
      <c r="A173" s="67">
        <v>172</v>
      </c>
      <c r="B173" s="67">
        <v>3202</v>
      </c>
      <c r="C173" s="67">
        <v>32</v>
      </c>
      <c r="D173" s="68" t="s">
        <v>31</v>
      </c>
      <c r="E173" s="68">
        <v>1004</v>
      </c>
      <c r="F173" s="68">
        <v>61</v>
      </c>
      <c r="G173" s="68">
        <f t="shared" si="13"/>
        <v>1065</v>
      </c>
      <c r="H173" s="68">
        <f t="shared" si="14"/>
        <v>1171.5</v>
      </c>
      <c r="I173" s="69">
        <f>I172</f>
        <v>34100</v>
      </c>
      <c r="J173" s="70">
        <f t="shared" si="15"/>
        <v>36316500</v>
      </c>
      <c r="K173" s="71">
        <f t="shared" si="16"/>
        <v>39948150</v>
      </c>
      <c r="L173" s="72">
        <f t="shared" si="17"/>
        <v>100000</v>
      </c>
      <c r="M173" s="71">
        <f t="shared" si="18"/>
        <v>3748800</v>
      </c>
      <c r="N173" s="33"/>
      <c r="O173" s="33"/>
    </row>
    <row r="174" spans="1:15" s="34" customFormat="1" ht="13.5" x14ac:dyDescent="0.25">
      <c r="A174" s="67">
        <v>173</v>
      </c>
      <c r="B174" s="67">
        <v>3203</v>
      </c>
      <c r="C174" s="67">
        <v>32</v>
      </c>
      <c r="D174" s="68" t="s">
        <v>31</v>
      </c>
      <c r="E174" s="68">
        <v>882</v>
      </c>
      <c r="F174" s="68">
        <v>56</v>
      </c>
      <c r="G174" s="68">
        <f t="shared" si="13"/>
        <v>938</v>
      </c>
      <c r="H174" s="68">
        <f t="shared" si="14"/>
        <v>1031.8000000000002</v>
      </c>
      <c r="I174" s="69">
        <f>I173</f>
        <v>34100</v>
      </c>
      <c r="J174" s="70">
        <f t="shared" si="15"/>
        <v>31985800</v>
      </c>
      <c r="K174" s="71">
        <f t="shared" si="16"/>
        <v>35184380</v>
      </c>
      <c r="L174" s="72">
        <f t="shared" si="17"/>
        <v>88000</v>
      </c>
      <c r="M174" s="71">
        <f t="shared" si="18"/>
        <v>3301760.0000000005</v>
      </c>
      <c r="N174" s="33"/>
      <c r="O174" s="33"/>
    </row>
    <row r="175" spans="1:15" s="34" customFormat="1" ht="13.5" x14ac:dyDescent="0.25">
      <c r="A175" s="67">
        <v>174</v>
      </c>
      <c r="B175" s="67">
        <v>3204</v>
      </c>
      <c r="C175" s="67">
        <v>32</v>
      </c>
      <c r="D175" s="68" t="s">
        <v>31</v>
      </c>
      <c r="E175" s="68">
        <v>882</v>
      </c>
      <c r="F175" s="68">
        <v>56</v>
      </c>
      <c r="G175" s="68">
        <f t="shared" ref="G175:G189" si="19">E175+F175</f>
        <v>938</v>
      </c>
      <c r="H175" s="68">
        <f t="shared" si="14"/>
        <v>1031.8000000000002</v>
      </c>
      <c r="I175" s="69">
        <f>I174</f>
        <v>34100</v>
      </c>
      <c r="J175" s="70">
        <f t="shared" si="15"/>
        <v>31985800</v>
      </c>
      <c r="K175" s="71">
        <f t="shared" si="16"/>
        <v>35184380</v>
      </c>
      <c r="L175" s="72">
        <f t="shared" si="17"/>
        <v>88000</v>
      </c>
      <c r="M175" s="71">
        <f t="shared" si="18"/>
        <v>3301760.0000000005</v>
      </c>
      <c r="N175" s="33"/>
      <c r="O175" s="33"/>
    </row>
    <row r="176" spans="1:15" s="34" customFormat="1" ht="13.5" x14ac:dyDescent="0.25">
      <c r="A176" s="67">
        <v>175</v>
      </c>
      <c r="B176" s="67">
        <v>3205</v>
      </c>
      <c r="C176" s="67">
        <v>32</v>
      </c>
      <c r="D176" s="68" t="s">
        <v>16</v>
      </c>
      <c r="E176" s="68">
        <v>728</v>
      </c>
      <c r="F176" s="68">
        <v>30</v>
      </c>
      <c r="G176" s="68">
        <f t="shared" si="19"/>
        <v>758</v>
      </c>
      <c r="H176" s="68">
        <f t="shared" si="14"/>
        <v>833.80000000000007</v>
      </c>
      <c r="I176" s="69">
        <f>I175</f>
        <v>34100</v>
      </c>
      <c r="J176" s="70">
        <f t="shared" si="15"/>
        <v>25847800</v>
      </c>
      <c r="K176" s="71">
        <f t="shared" si="16"/>
        <v>28432580</v>
      </c>
      <c r="L176" s="72">
        <f t="shared" si="17"/>
        <v>71000</v>
      </c>
      <c r="M176" s="71">
        <f t="shared" si="18"/>
        <v>2668160</v>
      </c>
      <c r="N176" s="33"/>
      <c r="O176" s="33"/>
    </row>
    <row r="177" spans="1:15" s="34" customFormat="1" ht="13.5" x14ac:dyDescent="0.25">
      <c r="A177" s="67">
        <v>176</v>
      </c>
      <c r="B177" s="67">
        <v>3206</v>
      </c>
      <c r="C177" s="67">
        <v>32</v>
      </c>
      <c r="D177" s="68" t="s">
        <v>16</v>
      </c>
      <c r="E177" s="68">
        <v>728</v>
      </c>
      <c r="F177" s="68">
        <v>30</v>
      </c>
      <c r="G177" s="68">
        <f t="shared" si="19"/>
        <v>758</v>
      </c>
      <c r="H177" s="68">
        <f t="shared" si="14"/>
        <v>833.80000000000007</v>
      </c>
      <c r="I177" s="69">
        <f>I176</f>
        <v>34100</v>
      </c>
      <c r="J177" s="70">
        <f t="shared" si="15"/>
        <v>25847800</v>
      </c>
      <c r="K177" s="71">
        <f t="shared" si="16"/>
        <v>28432580</v>
      </c>
      <c r="L177" s="72">
        <f t="shared" si="17"/>
        <v>71000</v>
      </c>
      <c r="M177" s="71">
        <f t="shared" si="18"/>
        <v>2668160</v>
      </c>
      <c r="N177" s="33"/>
      <c r="O177" s="33"/>
    </row>
    <row r="178" spans="1:15" s="34" customFormat="1" ht="13.5" x14ac:dyDescent="0.25">
      <c r="A178" s="67">
        <v>177</v>
      </c>
      <c r="B178" s="67">
        <v>3301</v>
      </c>
      <c r="C178" s="67">
        <v>33</v>
      </c>
      <c r="D178" s="68" t="s">
        <v>31</v>
      </c>
      <c r="E178" s="68">
        <v>1004</v>
      </c>
      <c r="F178" s="68">
        <v>61</v>
      </c>
      <c r="G178" s="68">
        <f t="shared" si="19"/>
        <v>1065</v>
      </c>
      <c r="H178" s="68">
        <f t="shared" si="14"/>
        <v>1171.5</v>
      </c>
      <c r="I178" s="69">
        <f>I177+100</f>
        <v>34200</v>
      </c>
      <c r="J178" s="70">
        <f t="shared" si="15"/>
        <v>36423000</v>
      </c>
      <c r="K178" s="71">
        <f t="shared" si="16"/>
        <v>40065300</v>
      </c>
      <c r="L178" s="72">
        <f t="shared" si="17"/>
        <v>100000</v>
      </c>
      <c r="M178" s="71">
        <f t="shared" si="18"/>
        <v>3748800</v>
      </c>
      <c r="N178" s="33"/>
      <c r="O178" s="33"/>
    </row>
    <row r="179" spans="1:15" s="34" customFormat="1" ht="13.5" x14ac:dyDescent="0.25">
      <c r="A179" s="67">
        <v>178</v>
      </c>
      <c r="B179" s="67">
        <v>3302</v>
      </c>
      <c r="C179" s="67">
        <v>33</v>
      </c>
      <c r="D179" s="68" t="s">
        <v>31</v>
      </c>
      <c r="E179" s="68">
        <v>1004</v>
      </c>
      <c r="F179" s="68">
        <v>61</v>
      </c>
      <c r="G179" s="68">
        <f t="shared" si="19"/>
        <v>1065</v>
      </c>
      <c r="H179" s="68">
        <f t="shared" si="14"/>
        <v>1171.5</v>
      </c>
      <c r="I179" s="69">
        <f>I178</f>
        <v>34200</v>
      </c>
      <c r="J179" s="70">
        <f t="shared" si="15"/>
        <v>36423000</v>
      </c>
      <c r="K179" s="71">
        <f t="shared" si="16"/>
        <v>40065300</v>
      </c>
      <c r="L179" s="72">
        <f t="shared" si="17"/>
        <v>100000</v>
      </c>
      <c r="M179" s="71">
        <f t="shared" si="18"/>
        <v>3748800</v>
      </c>
      <c r="N179" s="33"/>
      <c r="O179" s="33"/>
    </row>
    <row r="180" spans="1:15" s="34" customFormat="1" ht="13.5" x14ac:dyDescent="0.25">
      <c r="A180" s="67">
        <v>179</v>
      </c>
      <c r="B180" s="67">
        <v>3303</v>
      </c>
      <c r="C180" s="67">
        <v>33</v>
      </c>
      <c r="D180" s="68" t="s">
        <v>31</v>
      </c>
      <c r="E180" s="68">
        <v>882</v>
      </c>
      <c r="F180" s="68">
        <v>56</v>
      </c>
      <c r="G180" s="68">
        <f t="shared" si="19"/>
        <v>938</v>
      </c>
      <c r="H180" s="68">
        <f t="shared" si="14"/>
        <v>1031.8000000000002</v>
      </c>
      <c r="I180" s="69">
        <f>I179</f>
        <v>34200</v>
      </c>
      <c r="J180" s="70">
        <f t="shared" si="15"/>
        <v>32079600</v>
      </c>
      <c r="K180" s="71">
        <f t="shared" si="16"/>
        <v>35287560</v>
      </c>
      <c r="L180" s="72">
        <f t="shared" si="17"/>
        <v>88000</v>
      </c>
      <c r="M180" s="71">
        <f t="shared" si="18"/>
        <v>3301760.0000000005</v>
      </c>
      <c r="N180" s="33"/>
      <c r="O180" s="33"/>
    </row>
    <row r="181" spans="1:15" s="34" customFormat="1" ht="13.5" x14ac:dyDescent="0.25">
      <c r="A181" s="67">
        <v>180</v>
      </c>
      <c r="B181" s="67">
        <v>3304</v>
      </c>
      <c r="C181" s="67">
        <v>33</v>
      </c>
      <c r="D181" s="68" t="s">
        <v>31</v>
      </c>
      <c r="E181" s="68">
        <v>882</v>
      </c>
      <c r="F181" s="68">
        <v>56</v>
      </c>
      <c r="G181" s="68">
        <f t="shared" si="19"/>
        <v>938</v>
      </c>
      <c r="H181" s="68">
        <f t="shared" si="14"/>
        <v>1031.8000000000002</v>
      </c>
      <c r="I181" s="69">
        <f>I180</f>
        <v>34200</v>
      </c>
      <c r="J181" s="70">
        <f t="shared" si="15"/>
        <v>32079600</v>
      </c>
      <c r="K181" s="71">
        <f t="shared" si="16"/>
        <v>35287560</v>
      </c>
      <c r="L181" s="72">
        <f t="shared" si="17"/>
        <v>88000</v>
      </c>
      <c r="M181" s="71">
        <f t="shared" si="18"/>
        <v>3301760.0000000005</v>
      </c>
      <c r="N181" s="33"/>
      <c r="O181" s="33"/>
    </row>
    <row r="182" spans="1:15" s="34" customFormat="1" ht="13.5" x14ac:dyDescent="0.25">
      <c r="A182" s="67">
        <v>181</v>
      </c>
      <c r="B182" s="67">
        <v>3305</v>
      </c>
      <c r="C182" s="67">
        <v>33</v>
      </c>
      <c r="D182" s="68" t="s">
        <v>16</v>
      </c>
      <c r="E182" s="68">
        <v>728</v>
      </c>
      <c r="F182" s="68">
        <v>30</v>
      </c>
      <c r="G182" s="68">
        <f t="shared" si="19"/>
        <v>758</v>
      </c>
      <c r="H182" s="68">
        <f t="shared" si="14"/>
        <v>833.80000000000007</v>
      </c>
      <c r="I182" s="69">
        <f>I181</f>
        <v>34200</v>
      </c>
      <c r="J182" s="70">
        <f t="shared" si="15"/>
        <v>25923600</v>
      </c>
      <c r="K182" s="71">
        <f t="shared" si="16"/>
        <v>28515960</v>
      </c>
      <c r="L182" s="72">
        <f t="shared" si="17"/>
        <v>71500</v>
      </c>
      <c r="M182" s="71">
        <f t="shared" si="18"/>
        <v>2668160</v>
      </c>
      <c r="N182" s="33"/>
      <c r="O182" s="33"/>
    </row>
    <row r="183" spans="1:15" s="34" customFormat="1" ht="13.5" x14ac:dyDescent="0.25">
      <c r="A183" s="67">
        <v>182</v>
      </c>
      <c r="B183" s="67">
        <v>3306</v>
      </c>
      <c r="C183" s="67">
        <v>33</v>
      </c>
      <c r="D183" s="68" t="s">
        <v>16</v>
      </c>
      <c r="E183" s="68">
        <v>728</v>
      </c>
      <c r="F183" s="68">
        <v>30</v>
      </c>
      <c r="G183" s="68">
        <f t="shared" si="19"/>
        <v>758</v>
      </c>
      <c r="H183" s="68">
        <f t="shared" si="14"/>
        <v>833.80000000000007</v>
      </c>
      <c r="I183" s="69">
        <f>I182</f>
        <v>34200</v>
      </c>
      <c r="J183" s="70">
        <f t="shared" si="15"/>
        <v>25923600</v>
      </c>
      <c r="K183" s="71">
        <f t="shared" si="16"/>
        <v>28515960</v>
      </c>
      <c r="L183" s="72">
        <f t="shared" si="17"/>
        <v>71500</v>
      </c>
      <c r="M183" s="71">
        <f t="shared" si="18"/>
        <v>2668160</v>
      </c>
      <c r="N183" s="33"/>
      <c r="O183" s="33"/>
    </row>
    <row r="184" spans="1:15" s="34" customFormat="1" ht="13.5" x14ac:dyDescent="0.25">
      <c r="A184" s="67">
        <v>183</v>
      </c>
      <c r="B184" s="67">
        <v>3401</v>
      </c>
      <c r="C184" s="67">
        <v>34</v>
      </c>
      <c r="D184" s="68" t="s">
        <v>31</v>
      </c>
      <c r="E184" s="68">
        <v>1004</v>
      </c>
      <c r="F184" s="68">
        <v>61</v>
      </c>
      <c r="G184" s="68">
        <f t="shared" si="19"/>
        <v>1065</v>
      </c>
      <c r="H184" s="68">
        <f t="shared" si="14"/>
        <v>1171.5</v>
      </c>
      <c r="I184" s="69">
        <f>I183+100</f>
        <v>34300</v>
      </c>
      <c r="J184" s="70">
        <f t="shared" si="15"/>
        <v>36529500</v>
      </c>
      <c r="K184" s="71">
        <f t="shared" si="16"/>
        <v>40182450</v>
      </c>
      <c r="L184" s="72">
        <f t="shared" si="17"/>
        <v>100500</v>
      </c>
      <c r="M184" s="71">
        <f t="shared" si="18"/>
        <v>3748800</v>
      </c>
      <c r="N184" s="33"/>
      <c r="O184" s="33"/>
    </row>
    <row r="185" spans="1:15" s="34" customFormat="1" ht="13.5" x14ac:dyDescent="0.25">
      <c r="A185" s="67">
        <v>184</v>
      </c>
      <c r="B185" s="67">
        <v>3402</v>
      </c>
      <c r="C185" s="67">
        <v>34</v>
      </c>
      <c r="D185" s="68" t="s">
        <v>31</v>
      </c>
      <c r="E185" s="68">
        <v>1004</v>
      </c>
      <c r="F185" s="68">
        <v>61</v>
      </c>
      <c r="G185" s="68">
        <f t="shared" si="19"/>
        <v>1065</v>
      </c>
      <c r="H185" s="68">
        <f t="shared" si="14"/>
        <v>1171.5</v>
      </c>
      <c r="I185" s="69">
        <f>I184</f>
        <v>34300</v>
      </c>
      <c r="J185" s="70">
        <f t="shared" si="15"/>
        <v>36529500</v>
      </c>
      <c r="K185" s="71">
        <f t="shared" si="16"/>
        <v>40182450</v>
      </c>
      <c r="L185" s="72">
        <f t="shared" si="17"/>
        <v>100500</v>
      </c>
      <c r="M185" s="71">
        <f t="shared" si="18"/>
        <v>3748800</v>
      </c>
      <c r="N185" s="33"/>
      <c r="O185" s="33"/>
    </row>
    <row r="186" spans="1:15" s="34" customFormat="1" ht="13.5" x14ac:dyDescent="0.25">
      <c r="A186" s="67">
        <v>185</v>
      </c>
      <c r="B186" s="67">
        <v>3403</v>
      </c>
      <c r="C186" s="67">
        <v>34</v>
      </c>
      <c r="D186" s="68" t="s">
        <v>31</v>
      </c>
      <c r="E186" s="68">
        <v>882</v>
      </c>
      <c r="F186" s="68">
        <v>56</v>
      </c>
      <c r="G186" s="68">
        <f t="shared" si="19"/>
        <v>938</v>
      </c>
      <c r="H186" s="68">
        <f t="shared" si="14"/>
        <v>1031.8000000000002</v>
      </c>
      <c r="I186" s="69">
        <f>I185</f>
        <v>34300</v>
      </c>
      <c r="J186" s="70">
        <f t="shared" si="15"/>
        <v>32173400</v>
      </c>
      <c r="K186" s="71">
        <f t="shared" si="16"/>
        <v>35390740</v>
      </c>
      <c r="L186" s="72">
        <f t="shared" si="17"/>
        <v>88500</v>
      </c>
      <c r="M186" s="71">
        <f t="shared" si="18"/>
        <v>3301760.0000000005</v>
      </c>
      <c r="N186" s="33"/>
      <c r="O186" s="33"/>
    </row>
    <row r="187" spans="1:15" s="34" customFormat="1" ht="13.5" x14ac:dyDescent="0.25">
      <c r="A187" s="67">
        <v>186</v>
      </c>
      <c r="B187" s="67">
        <v>3404</v>
      </c>
      <c r="C187" s="67">
        <v>34</v>
      </c>
      <c r="D187" s="68" t="s">
        <v>31</v>
      </c>
      <c r="E187" s="68">
        <v>882</v>
      </c>
      <c r="F187" s="68">
        <v>56</v>
      </c>
      <c r="G187" s="68">
        <f t="shared" si="19"/>
        <v>938</v>
      </c>
      <c r="H187" s="68">
        <f t="shared" si="14"/>
        <v>1031.8000000000002</v>
      </c>
      <c r="I187" s="69">
        <f>I186</f>
        <v>34300</v>
      </c>
      <c r="J187" s="70">
        <f t="shared" si="15"/>
        <v>32173400</v>
      </c>
      <c r="K187" s="71">
        <f t="shared" si="16"/>
        <v>35390740</v>
      </c>
      <c r="L187" s="72">
        <f t="shared" si="17"/>
        <v>88500</v>
      </c>
      <c r="M187" s="71">
        <f t="shared" si="18"/>
        <v>3301760.0000000005</v>
      </c>
      <c r="N187" s="33"/>
      <c r="O187" s="33"/>
    </row>
    <row r="188" spans="1:15" s="34" customFormat="1" ht="13.5" x14ac:dyDescent="0.25">
      <c r="A188" s="67">
        <v>187</v>
      </c>
      <c r="B188" s="67">
        <v>3405</v>
      </c>
      <c r="C188" s="67">
        <v>34</v>
      </c>
      <c r="D188" s="68" t="s">
        <v>16</v>
      </c>
      <c r="E188" s="68">
        <v>728</v>
      </c>
      <c r="F188" s="68">
        <v>30</v>
      </c>
      <c r="G188" s="68">
        <f t="shared" si="19"/>
        <v>758</v>
      </c>
      <c r="H188" s="68">
        <f t="shared" si="14"/>
        <v>833.80000000000007</v>
      </c>
      <c r="I188" s="69">
        <f>I187</f>
        <v>34300</v>
      </c>
      <c r="J188" s="70">
        <f t="shared" si="15"/>
        <v>25999400</v>
      </c>
      <c r="K188" s="71">
        <f t="shared" si="16"/>
        <v>28599340</v>
      </c>
      <c r="L188" s="72">
        <f t="shared" si="17"/>
        <v>71500</v>
      </c>
      <c r="M188" s="71">
        <f t="shared" si="18"/>
        <v>2668160</v>
      </c>
      <c r="N188" s="33"/>
      <c r="O188" s="33"/>
    </row>
    <row r="189" spans="1:15" s="34" customFormat="1" ht="13.5" x14ac:dyDescent="0.25">
      <c r="A189" s="67">
        <v>188</v>
      </c>
      <c r="B189" s="67">
        <v>3406</v>
      </c>
      <c r="C189" s="67">
        <v>34</v>
      </c>
      <c r="D189" s="68" t="s">
        <v>16</v>
      </c>
      <c r="E189" s="68">
        <v>728</v>
      </c>
      <c r="F189" s="68">
        <v>30</v>
      </c>
      <c r="G189" s="68">
        <f t="shared" si="19"/>
        <v>758</v>
      </c>
      <c r="H189" s="68">
        <f t="shared" si="14"/>
        <v>833.80000000000007</v>
      </c>
      <c r="I189" s="69">
        <f>I188</f>
        <v>34300</v>
      </c>
      <c r="J189" s="70">
        <f t="shared" si="15"/>
        <v>25999400</v>
      </c>
      <c r="K189" s="71">
        <f t="shared" si="16"/>
        <v>28599340</v>
      </c>
      <c r="L189" s="72">
        <f t="shared" si="17"/>
        <v>71500</v>
      </c>
      <c r="M189" s="71">
        <f t="shared" si="18"/>
        <v>2668160</v>
      </c>
      <c r="N189" s="33"/>
      <c r="O189" s="33"/>
    </row>
    <row r="190" spans="1:15" x14ac:dyDescent="0.3">
      <c r="A190" s="76" t="s">
        <v>25</v>
      </c>
      <c r="B190" s="76"/>
      <c r="C190" s="76"/>
      <c r="D190" s="76"/>
      <c r="E190" s="44">
        <f t="shared" ref="E190:H190" si="20">SUM(E2:E189)</f>
        <v>165180</v>
      </c>
      <c r="F190" s="44">
        <f t="shared" si="20"/>
        <v>9360</v>
      </c>
      <c r="G190" s="44">
        <f t="shared" si="20"/>
        <v>174540</v>
      </c>
      <c r="H190" s="44">
        <f t="shared" si="20"/>
        <v>191993.99999999971</v>
      </c>
      <c r="I190" s="77"/>
      <c r="J190" s="78">
        <f t="shared" ref="J190:M190" si="21">SUM(J2:J189)</f>
        <v>5710562200</v>
      </c>
      <c r="K190" s="78">
        <f t="shared" si="21"/>
        <v>6281618420</v>
      </c>
      <c r="L190" s="79"/>
      <c r="M190" s="80">
        <f t="shared" si="21"/>
        <v>614380800</v>
      </c>
      <c r="N190" s="15"/>
    </row>
    <row r="191" spans="1:15" x14ac:dyDescent="0.3">
      <c r="H191" s="83"/>
    </row>
    <row r="192" spans="1:15" x14ac:dyDescent="0.3">
      <c r="N192" s="85">
        <f>H190*3200</f>
        <v>614380799.99999905</v>
      </c>
    </row>
  </sheetData>
  <mergeCells count="1">
    <mergeCell ref="A190:D190"/>
  </mergeCells>
  <phoneticPr fontId="14" type="noConversion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L8"/>
  <sheetViews>
    <sheetView zoomScale="115" zoomScaleNormal="115" workbookViewId="0">
      <selection activeCell="J8" sqref="J8"/>
    </sheetView>
  </sheetViews>
  <sheetFormatPr defaultRowHeight="15" x14ac:dyDescent="0.25"/>
  <cols>
    <col min="1" max="1" width="9.140625" style="5"/>
    <col min="2" max="2" width="17.5703125" style="7" customWidth="1"/>
    <col min="3" max="3" width="13.7109375" style="7" customWidth="1"/>
    <col min="4" max="4" width="10.42578125" style="7" customWidth="1"/>
    <col min="5" max="6" width="9.140625" style="7"/>
    <col min="7" max="7" width="19.28515625" style="7" customWidth="1"/>
    <col min="8" max="8" width="21" style="7" customWidth="1"/>
    <col min="10" max="10" width="19.42578125" customWidth="1"/>
  </cols>
  <sheetData>
    <row r="1" spans="1:12" x14ac:dyDescent="0.25">
      <c r="A1" s="12" t="s">
        <v>5</v>
      </c>
      <c r="B1" s="13" t="s">
        <v>11</v>
      </c>
      <c r="C1" s="13"/>
      <c r="D1" s="13" t="s">
        <v>6</v>
      </c>
      <c r="E1" s="13" t="s">
        <v>7</v>
      </c>
      <c r="F1" s="12" t="s">
        <v>8</v>
      </c>
      <c r="G1" s="12" t="s">
        <v>9</v>
      </c>
      <c r="H1" s="12" t="s">
        <v>10</v>
      </c>
      <c r="I1" s="1"/>
      <c r="J1" s="1"/>
      <c r="K1" s="1"/>
      <c r="L1" s="1"/>
    </row>
    <row r="2" spans="1:12" ht="57" customHeight="1" x14ac:dyDescent="0.25">
      <c r="A2" s="37">
        <v>1</v>
      </c>
      <c r="B2" s="37" t="s">
        <v>21</v>
      </c>
      <c r="C2" s="38" t="s">
        <v>23</v>
      </c>
      <c r="D2" s="39">
        <v>28</v>
      </c>
      <c r="E2" s="40">
        <v>13609</v>
      </c>
      <c r="F2" s="41">
        <v>14970</v>
      </c>
      <c r="G2" s="42">
        <v>657257400</v>
      </c>
      <c r="H2" s="43">
        <v>736128288</v>
      </c>
      <c r="J2" s="1"/>
      <c r="K2" s="1"/>
      <c r="L2" s="1"/>
    </row>
    <row r="3" spans="1:12" ht="60" customHeight="1" x14ac:dyDescent="0.25">
      <c r="A3" s="37">
        <v>2</v>
      </c>
      <c r="B3" s="37" t="s">
        <v>22</v>
      </c>
      <c r="C3" s="38" t="s">
        <v>24</v>
      </c>
      <c r="D3" s="39">
        <v>30</v>
      </c>
      <c r="E3" s="40">
        <v>12535</v>
      </c>
      <c r="F3" s="41">
        <v>13789</v>
      </c>
      <c r="G3" s="39">
        <v>0</v>
      </c>
      <c r="H3" s="39">
        <v>0</v>
      </c>
      <c r="J3" s="1"/>
      <c r="K3" s="1"/>
      <c r="L3" s="1"/>
    </row>
    <row r="4" spans="1:12" ht="26.25" customHeight="1" x14ac:dyDescent="0.25">
      <c r="A4" s="54" t="s">
        <v>25</v>
      </c>
      <c r="B4" s="55"/>
      <c r="C4" s="56"/>
      <c r="D4" s="12">
        <f>D2+D3</f>
        <v>58</v>
      </c>
      <c r="E4" s="44">
        <f t="shared" ref="E4:F4" si="0">SUM(E2:E3)</f>
        <v>26144</v>
      </c>
      <c r="F4" s="44">
        <f t="shared" si="0"/>
        <v>28759</v>
      </c>
      <c r="G4" s="45">
        <f t="shared" ref="G4:H4" si="1">SUM(G2:G3)</f>
        <v>657257400</v>
      </c>
      <c r="H4" s="45">
        <f t="shared" si="1"/>
        <v>736128288</v>
      </c>
      <c r="J4" s="1"/>
      <c r="K4" s="1"/>
      <c r="L4" s="1"/>
    </row>
    <row r="5" spans="1:12" x14ac:dyDescent="0.25">
      <c r="B5" s="5"/>
      <c r="C5" s="5"/>
      <c r="D5" s="5"/>
      <c r="E5" s="5"/>
      <c r="F5" s="5"/>
      <c r="G5" s="5"/>
      <c r="H5" s="5"/>
      <c r="J5" s="2"/>
      <c r="K5" s="1"/>
      <c r="L5" s="1"/>
    </row>
    <row r="6" spans="1:12" x14ac:dyDescent="0.25">
      <c r="A6" s="14"/>
      <c r="I6" s="1"/>
      <c r="J6" s="3"/>
      <c r="K6" s="1"/>
      <c r="L6" s="1"/>
    </row>
    <row r="7" spans="1:12" x14ac:dyDescent="0.25">
      <c r="A7" s="14"/>
      <c r="I7" s="1"/>
      <c r="J7" s="46">
        <f>28758*3500</f>
        <v>100653000</v>
      </c>
    </row>
    <row r="8" spans="1:12" x14ac:dyDescent="0.25">
      <c r="J8" s="47">
        <f>J7*33%</f>
        <v>33215490</v>
      </c>
    </row>
  </sheetData>
  <mergeCells count="1">
    <mergeCell ref="A4:C4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D3:W43"/>
  <sheetViews>
    <sheetView topLeftCell="B52" zoomScale="130" zoomScaleNormal="130" workbookViewId="0">
      <selection activeCell="R11" sqref="R11"/>
    </sheetView>
  </sheetViews>
  <sheetFormatPr defaultRowHeight="15" x14ac:dyDescent="0.25"/>
  <cols>
    <col min="4" max="4" width="15.7109375" customWidth="1"/>
    <col min="18" max="18" width="15" bestFit="1" customWidth="1"/>
    <col min="20" max="20" width="8.7109375" customWidth="1"/>
    <col min="21" max="21" width="6" customWidth="1"/>
  </cols>
  <sheetData>
    <row r="3" spans="4:23" ht="21" x14ac:dyDescent="0.35">
      <c r="D3" s="16"/>
    </row>
    <row r="4" spans="4:23" ht="16.5" x14ac:dyDescent="0.25">
      <c r="T4" s="17"/>
      <c r="U4" s="17"/>
      <c r="V4" s="17"/>
      <c r="W4" s="17"/>
    </row>
    <row r="5" spans="4:23" ht="16.5" x14ac:dyDescent="0.25">
      <c r="Q5" s="53">
        <v>93.29</v>
      </c>
      <c r="R5" s="53">
        <f>Q5*10.764</f>
        <v>1004.17356</v>
      </c>
      <c r="S5" s="17"/>
      <c r="T5" s="18"/>
      <c r="U5" s="18"/>
      <c r="V5" s="19"/>
      <c r="W5" s="8"/>
    </row>
    <row r="6" spans="4:23" ht="16.5" x14ac:dyDescent="0.25">
      <c r="Q6" s="20"/>
      <c r="R6" s="20"/>
      <c r="S6" s="20"/>
      <c r="T6" s="18"/>
      <c r="U6" s="18"/>
      <c r="V6" s="19"/>
      <c r="W6" s="8"/>
    </row>
    <row r="7" spans="4:23" ht="16.5" x14ac:dyDescent="0.25">
      <c r="Q7" s="20"/>
      <c r="R7" s="20"/>
      <c r="S7" s="20"/>
      <c r="T7" s="18"/>
      <c r="U7" s="18"/>
      <c r="V7" s="19"/>
      <c r="W7" s="8"/>
    </row>
    <row r="8" spans="4:23" ht="16.5" x14ac:dyDescent="0.25">
      <c r="Q8" s="20"/>
      <c r="R8" s="20"/>
      <c r="S8" s="20"/>
      <c r="T8" s="21"/>
      <c r="U8" s="22"/>
      <c r="V8" s="23"/>
      <c r="W8" s="24"/>
    </row>
    <row r="9" spans="4:23" ht="16.5" x14ac:dyDescent="0.25">
      <c r="Q9" s="20"/>
      <c r="R9" s="20"/>
      <c r="S9" s="20"/>
      <c r="T9" s="21"/>
      <c r="U9" s="20"/>
      <c r="V9" s="25"/>
      <c r="W9" s="24"/>
    </row>
    <row r="10" spans="4:23" ht="16.5" x14ac:dyDescent="0.25">
      <c r="Q10" s="26"/>
      <c r="R10" s="26"/>
      <c r="S10" s="26"/>
      <c r="T10" s="20"/>
      <c r="U10" s="20"/>
      <c r="V10" s="25"/>
      <c r="W10" s="24"/>
    </row>
    <row r="11" spans="4:23" ht="16.5" x14ac:dyDescent="0.25">
      <c r="Q11">
        <v>67.61</v>
      </c>
      <c r="R11" s="53">
        <f>Q11*10.764</f>
        <v>727.75403999999992</v>
      </c>
      <c r="T11" s="25"/>
      <c r="U11" s="25"/>
      <c r="V11" s="25"/>
      <c r="W11" s="24"/>
    </row>
    <row r="12" spans="4:23" ht="16.5" x14ac:dyDescent="0.25">
      <c r="T12" s="25"/>
      <c r="U12" s="25"/>
      <c r="V12" s="25"/>
      <c r="W12" s="24"/>
    </row>
    <row r="13" spans="4:23" ht="16.5" x14ac:dyDescent="0.25">
      <c r="T13" s="25"/>
      <c r="U13" s="25"/>
      <c r="V13" s="25"/>
      <c r="W13" s="24"/>
    </row>
    <row r="14" spans="4:23" ht="16.5" x14ac:dyDescent="0.25">
      <c r="T14" s="25"/>
      <c r="U14" s="25"/>
      <c r="V14" s="25"/>
      <c r="W14" s="24"/>
    </row>
    <row r="15" spans="4:23" ht="16.5" x14ac:dyDescent="0.25">
      <c r="T15" s="25"/>
      <c r="U15" s="25"/>
      <c r="V15" s="25"/>
      <c r="W15" s="24"/>
    </row>
    <row r="24" spans="20:23" ht="16.5" x14ac:dyDescent="0.25">
      <c r="T24" s="25"/>
      <c r="U24" s="25"/>
      <c r="V24" s="25"/>
      <c r="W24" s="24"/>
    </row>
    <row r="25" spans="20:23" ht="16.5" x14ac:dyDescent="0.25">
      <c r="T25" s="25"/>
      <c r="U25" s="25"/>
      <c r="V25" s="25"/>
      <c r="W25" s="24"/>
    </row>
    <row r="26" spans="20:23" ht="16.5" x14ac:dyDescent="0.25">
      <c r="T26" s="25"/>
      <c r="U26" s="25"/>
      <c r="V26" s="25"/>
      <c r="W26" s="24"/>
    </row>
    <row r="27" spans="20:23" ht="16.5" x14ac:dyDescent="0.25">
      <c r="T27" s="25"/>
      <c r="U27" s="25"/>
      <c r="V27" s="25"/>
      <c r="W27" s="24"/>
    </row>
    <row r="28" spans="20:23" ht="16.5" x14ac:dyDescent="0.25">
      <c r="T28" s="28"/>
      <c r="U28" s="28"/>
      <c r="V28" s="28"/>
      <c r="W28" s="5"/>
    </row>
    <row r="29" spans="20:23" ht="16.5" x14ac:dyDescent="0.25">
      <c r="T29" s="28"/>
      <c r="U29" s="28"/>
      <c r="V29" s="28"/>
      <c r="W29" s="5"/>
    </row>
    <row r="30" spans="20:23" ht="16.5" x14ac:dyDescent="0.25">
      <c r="T30" s="28"/>
      <c r="U30" s="28"/>
      <c r="V30" s="28"/>
      <c r="W30" s="5"/>
    </row>
    <row r="31" spans="20:23" x14ac:dyDescent="0.25">
      <c r="T31" s="5"/>
      <c r="U31" s="5"/>
      <c r="V31" s="5"/>
      <c r="W31" s="5"/>
    </row>
    <row r="41" spans="4:23" ht="18.75" x14ac:dyDescent="0.3">
      <c r="D41" s="29"/>
      <c r="T41" s="27"/>
      <c r="U41" s="27"/>
      <c r="V41" s="27"/>
      <c r="W41" s="27"/>
    </row>
    <row r="42" spans="4:23" ht="16.5" x14ac:dyDescent="0.25">
      <c r="T42" s="27"/>
      <c r="U42" s="27"/>
      <c r="V42" s="27"/>
      <c r="W42" s="27"/>
    </row>
    <row r="43" spans="4:23" ht="16.5" x14ac:dyDescent="0.25">
      <c r="T43" s="27"/>
      <c r="U43" s="27"/>
      <c r="V43" s="27"/>
      <c r="W43" s="27"/>
    </row>
  </sheetData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M44"/>
  <sheetViews>
    <sheetView topLeftCell="A19" zoomScale="145" zoomScaleNormal="145" workbookViewId="0">
      <selection activeCell="D32" sqref="D32"/>
    </sheetView>
  </sheetViews>
  <sheetFormatPr defaultRowHeight="12.75" x14ac:dyDescent="0.2"/>
  <cols>
    <col min="1" max="16384" width="9.140625" style="30"/>
  </cols>
  <sheetData>
    <row r="1" spans="1:8" x14ac:dyDescent="0.2">
      <c r="A1" s="36" t="s">
        <v>30</v>
      </c>
      <c r="D1" s="49" t="s">
        <v>32</v>
      </c>
      <c r="E1" s="49"/>
      <c r="F1" s="49" t="s">
        <v>33</v>
      </c>
      <c r="G1" s="49"/>
    </row>
    <row r="2" spans="1:8" x14ac:dyDescent="0.2">
      <c r="A2" s="35" t="s">
        <v>34</v>
      </c>
    </row>
    <row r="3" spans="1:8" x14ac:dyDescent="0.2">
      <c r="A3" s="30" t="s">
        <v>17</v>
      </c>
      <c r="B3" s="30">
        <v>1</v>
      </c>
      <c r="C3" s="30" t="s">
        <v>31</v>
      </c>
      <c r="D3" s="30">
        <v>93.29</v>
      </c>
      <c r="E3" s="51">
        <f t="shared" ref="E3:E4" si="0">D3*10.764</f>
        <v>1004.17356</v>
      </c>
      <c r="F3" s="30">
        <v>5.69</v>
      </c>
      <c r="G3" s="51">
        <f t="shared" ref="G3:G4" si="1">F3*10.764</f>
        <v>61.247160000000001</v>
      </c>
      <c r="H3" s="51">
        <f t="shared" ref="H3:H4" si="2">E3+G3</f>
        <v>1065.4207199999998</v>
      </c>
    </row>
    <row r="4" spans="1:8" x14ac:dyDescent="0.2">
      <c r="B4" s="30">
        <v>2</v>
      </c>
      <c r="C4" s="30" t="s">
        <v>31</v>
      </c>
      <c r="D4" s="30">
        <v>93.29</v>
      </c>
      <c r="E4" s="51">
        <f t="shared" si="0"/>
        <v>1004.17356</v>
      </c>
      <c r="F4" s="30">
        <v>5.69</v>
      </c>
      <c r="G4" s="51">
        <f t="shared" si="1"/>
        <v>61.247160000000001</v>
      </c>
      <c r="H4" s="51">
        <f t="shared" si="2"/>
        <v>1065.4207199999998</v>
      </c>
    </row>
    <row r="5" spans="1:8" x14ac:dyDescent="0.2">
      <c r="G5" s="51"/>
    </row>
    <row r="6" spans="1:8" x14ac:dyDescent="0.2">
      <c r="A6" s="35" t="s">
        <v>35</v>
      </c>
      <c r="G6" s="51"/>
    </row>
    <row r="7" spans="1:8" x14ac:dyDescent="0.2">
      <c r="A7" s="30" t="s">
        <v>18</v>
      </c>
      <c r="B7" s="30">
        <v>1</v>
      </c>
      <c r="C7" s="30" t="s">
        <v>31</v>
      </c>
      <c r="D7" s="30">
        <v>93.29</v>
      </c>
      <c r="E7" s="51">
        <f t="shared" ref="E7:E8" si="3">D7*10.764</f>
        <v>1004.17356</v>
      </c>
      <c r="F7" s="30">
        <v>5.69</v>
      </c>
      <c r="G7" s="51">
        <f t="shared" ref="G7:G8" si="4">F7*10.764</f>
        <v>61.247160000000001</v>
      </c>
      <c r="H7" s="51">
        <f t="shared" ref="H7:H8" si="5">E7+G7</f>
        <v>1065.4207199999998</v>
      </c>
    </row>
    <row r="8" spans="1:8" x14ac:dyDescent="0.2">
      <c r="B8" s="30">
        <v>2</v>
      </c>
      <c r="C8" s="30" t="s">
        <v>31</v>
      </c>
      <c r="D8" s="30">
        <v>93.29</v>
      </c>
      <c r="E8" s="51">
        <f t="shared" si="3"/>
        <v>1004.17356</v>
      </c>
      <c r="F8" s="30">
        <v>5.69</v>
      </c>
      <c r="G8" s="51">
        <f t="shared" si="4"/>
        <v>61.247160000000001</v>
      </c>
      <c r="H8" s="51">
        <f t="shared" si="5"/>
        <v>1065.4207199999998</v>
      </c>
    </row>
    <row r="9" spans="1:8" x14ac:dyDescent="0.2">
      <c r="B9" s="30">
        <v>3</v>
      </c>
      <c r="C9" s="30" t="s">
        <v>36</v>
      </c>
      <c r="D9" s="30">
        <v>0</v>
      </c>
      <c r="E9" s="51">
        <f t="shared" ref="E7:E12" si="6">D9*10.764</f>
        <v>0</v>
      </c>
      <c r="F9" s="30">
        <v>0</v>
      </c>
      <c r="G9" s="51">
        <f t="shared" ref="G7:G12" si="7">F9*10.764</f>
        <v>0</v>
      </c>
      <c r="H9" s="51">
        <f t="shared" ref="H7:H12" si="8">E9+G9</f>
        <v>0</v>
      </c>
    </row>
    <row r="10" spans="1:8" x14ac:dyDescent="0.2">
      <c r="B10" s="30">
        <v>4</v>
      </c>
      <c r="C10" s="30" t="s">
        <v>36</v>
      </c>
      <c r="D10" s="30">
        <v>0</v>
      </c>
      <c r="E10" s="51">
        <f t="shared" si="6"/>
        <v>0</v>
      </c>
      <c r="F10" s="30">
        <v>0</v>
      </c>
      <c r="G10" s="51">
        <f t="shared" si="7"/>
        <v>0</v>
      </c>
      <c r="H10" s="51">
        <f t="shared" si="8"/>
        <v>0</v>
      </c>
    </row>
    <row r="11" spans="1:8" x14ac:dyDescent="0.2">
      <c r="B11" s="30">
        <v>5</v>
      </c>
      <c r="C11" s="30" t="s">
        <v>16</v>
      </c>
      <c r="D11" s="30">
        <v>67.61</v>
      </c>
      <c r="E11" s="51">
        <f t="shared" si="6"/>
        <v>727.75403999999992</v>
      </c>
      <c r="F11" s="30">
        <v>2.81</v>
      </c>
      <c r="G11" s="51">
        <f t="shared" si="7"/>
        <v>30.246839999999999</v>
      </c>
      <c r="H11" s="51">
        <f t="shared" si="8"/>
        <v>758.00087999999994</v>
      </c>
    </row>
    <row r="12" spans="1:8" x14ac:dyDescent="0.2">
      <c r="B12" s="30">
        <v>6</v>
      </c>
      <c r="C12" s="30" t="s">
        <v>16</v>
      </c>
      <c r="D12" s="30">
        <v>67.61</v>
      </c>
      <c r="E12" s="51">
        <f t="shared" si="6"/>
        <v>727.75403999999992</v>
      </c>
      <c r="F12" s="30">
        <v>2.81</v>
      </c>
      <c r="G12" s="51">
        <f t="shared" si="7"/>
        <v>30.246839999999999</v>
      </c>
      <c r="H12" s="51">
        <f t="shared" si="8"/>
        <v>758.00087999999994</v>
      </c>
    </row>
    <row r="13" spans="1:8" x14ac:dyDescent="0.2">
      <c r="G13" s="51"/>
    </row>
    <row r="14" spans="1:8" x14ac:dyDescent="0.2">
      <c r="A14" s="35" t="s">
        <v>37</v>
      </c>
      <c r="G14" s="51"/>
    </row>
    <row r="15" spans="1:8" x14ac:dyDescent="0.2">
      <c r="A15" s="30" t="s">
        <v>18</v>
      </c>
      <c r="B15" s="30">
        <v>1</v>
      </c>
      <c r="C15" s="30" t="s">
        <v>31</v>
      </c>
      <c r="D15" s="30">
        <v>93.29</v>
      </c>
      <c r="E15" s="51">
        <f t="shared" ref="E15:E16" si="9">D15*10.764</f>
        <v>1004.17356</v>
      </c>
      <c r="F15" s="30">
        <v>5.69</v>
      </c>
      <c r="G15" s="51">
        <f t="shared" ref="G15:G16" si="10">F15*10.764</f>
        <v>61.247160000000001</v>
      </c>
      <c r="H15" s="51">
        <f t="shared" ref="H15:H16" si="11">E15+G15</f>
        <v>1065.4207199999998</v>
      </c>
    </row>
    <row r="16" spans="1:8" x14ac:dyDescent="0.2">
      <c r="B16" s="30">
        <v>2</v>
      </c>
      <c r="C16" s="30" t="s">
        <v>31</v>
      </c>
      <c r="D16" s="30">
        <v>93.29</v>
      </c>
      <c r="E16" s="51">
        <f t="shared" si="9"/>
        <v>1004.17356</v>
      </c>
      <c r="F16" s="30">
        <v>5.69</v>
      </c>
      <c r="G16" s="51">
        <f t="shared" si="10"/>
        <v>61.247160000000001</v>
      </c>
      <c r="H16" s="51">
        <f t="shared" si="11"/>
        <v>1065.4207199999998</v>
      </c>
    </row>
    <row r="17" spans="1:13" x14ac:dyDescent="0.2">
      <c r="B17" s="30">
        <v>3</v>
      </c>
      <c r="C17" s="30" t="s">
        <v>36</v>
      </c>
      <c r="D17" s="30">
        <v>0</v>
      </c>
      <c r="E17" s="51">
        <f t="shared" ref="E15:E20" si="12">D17*10.764</f>
        <v>0</v>
      </c>
      <c r="F17" s="30">
        <v>0</v>
      </c>
      <c r="G17" s="51">
        <f t="shared" ref="G15:G20" si="13">F17*10.764</f>
        <v>0</v>
      </c>
      <c r="H17" s="51">
        <f t="shared" ref="H15:H20" si="14">E17+G17</f>
        <v>0</v>
      </c>
    </row>
    <row r="18" spans="1:13" x14ac:dyDescent="0.2">
      <c r="B18" s="30">
        <v>4</v>
      </c>
      <c r="C18" s="30" t="s">
        <v>36</v>
      </c>
      <c r="D18" s="30">
        <v>0</v>
      </c>
      <c r="E18" s="51">
        <f t="shared" si="12"/>
        <v>0</v>
      </c>
      <c r="F18" s="30">
        <v>0</v>
      </c>
      <c r="G18" s="51">
        <f t="shared" si="13"/>
        <v>0</v>
      </c>
      <c r="H18" s="51">
        <f t="shared" si="14"/>
        <v>0</v>
      </c>
    </row>
    <row r="19" spans="1:13" x14ac:dyDescent="0.2">
      <c r="B19" s="30">
        <v>5</v>
      </c>
      <c r="C19" s="30" t="s">
        <v>16</v>
      </c>
      <c r="D19" s="30">
        <v>67.61</v>
      </c>
      <c r="E19" s="51">
        <f t="shared" si="12"/>
        <v>727.75403999999992</v>
      </c>
      <c r="F19" s="30">
        <v>2.81</v>
      </c>
      <c r="G19" s="51">
        <f t="shared" si="13"/>
        <v>30.246839999999999</v>
      </c>
      <c r="H19" s="51">
        <f t="shared" si="14"/>
        <v>758.00087999999994</v>
      </c>
    </row>
    <row r="20" spans="1:13" x14ac:dyDescent="0.2">
      <c r="B20" s="30">
        <v>6</v>
      </c>
      <c r="C20" s="30" t="s">
        <v>16</v>
      </c>
      <c r="D20" s="30">
        <v>67.61</v>
      </c>
      <c r="E20" s="51">
        <f t="shared" si="12"/>
        <v>727.75403999999992</v>
      </c>
      <c r="F20" s="30">
        <v>2.81</v>
      </c>
      <c r="G20" s="51">
        <f t="shared" si="13"/>
        <v>30.246839999999999</v>
      </c>
      <c r="H20" s="51">
        <f t="shared" si="14"/>
        <v>758.00087999999994</v>
      </c>
    </row>
    <row r="22" spans="1:13" x14ac:dyDescent="0.2">
      <c r="A22" s="35" t="s">
        <v>39</v>
      </c>
    </row>
    <row r="23" spans="1:13" x14ac:dyDescent="0.2">
      <c r="A23" s="30" t="s">
        <v>38</v>
      </c>
      <c r="B23" s="30">
        <v>1</v>
      </c>
      <c r="C23" s="30" t="s">
        <v>31</v>
      </c>
      <c r="D23" s="30">
        <v>93.29</v>
      </c>
      <c r="E23" s="51">
        <f t="shared" ref="E23:E28" si="15">D23*10.764</f>
        <v>1004.17356</v>
      </c>
      <c r="F23" s="30">
        <v>5.69</v>
      </c>
      <c r="G23" s="51">
        <f t="shared" ref="G23:G28" si="16">F23*10.764</f>
        <v>61.247160000000001</v>
      </c>
      <c r="H23" s="51">
        <f t="shared" ref="H23:H28" si="17">E23+G23</f>
        <v>1065.4207199999998</v>
      </c>
    </row>
    <row r="24" spans="1:13" x14ac:dyDescent="0.2">
      <c r="B24" s="30">
        <v>2</v>
      </c>
      <c r="C24" s="30" t="s">
        <v>31</v>
      </c>
      <c r="D24" s="30">
        <v>93.29</v>
      </c>
      <c r="E24" s="51">
        <f t="shared" si="15"/>
        <v>1004.17356</v>
      </c>
      <c r="F24" s="30">
        <v>5.69</v>
      </c>
      <c r="G24" s="51">
        <f t="shared" si="16"/>
        <v>61.247160000000001</v>
      </c>
      <c r="H24" s="51">
        <f t="shared" si="17"/>
        <v>1065.4207199999998</v>
      </c>
    </row>
    <row r="25" spans="1:13" x14ac:dyDescent="0.2">
      <c r="B25" s="30">
        <v>3</v>
      </c>
      <c r="C25" s="30" t="s">
        <v>31</v>
      </c>
      <c r="D25" s="30">
        <v>81.92</v>
      </c>
      <c r="E25" s="51">
        <f t="shared" si="15"/>
        <v>881.78688</v>
      </c>
      <c r="F25" s="30">
        <v>5.22</v>
      </c>
      <c r="G25" s="51">
        <f t="shared" si="16"/>
        <v>56.188079999999992</v>
      </c>
      <c r="H25" s="51">
        <f t="shared" si="17"/>
        <v>937.97496000000001</v>
      </c>
      <c r="L25" s="30">
        <v>1</v>
      </c>
      <c r="M25" s="30">
        <v>31000</v>
      </c>
    </row>
    <row r="26" spans="1:13" x14ac:dyDescent="0.2">
      <c r="B26" s="30">
        <v>4</v>
      </c>
      <c r="C26" s="30" t="s">
        <v>31</v>
      </c>
      <c r="D26" s="30">
        <v>81.92</v>
      </c>
      <c r="E26" s="51">
        <f t="shared" si="15"/>
        <v>881.78688</v>
      </c>
      <c r="F26" s="30">
        <v>5.22</v>
      </c>
      <c r="G26" s="51">
        <f t="shared" si="16"/>
        <v>56.188079999999992</v>
      </c>
      <c r="H26" s="51">
        <f t="shared" si="17"/>
        <v>937.97496000000001</v>
      </c>
      <c r="L26" s="30">
        <v>29500</v>
      </c>
    </row>
    <row r="27" spans="1:13" x14ac:dyDescent="0.2">
      <c r="B27" s="30">
        <v>5</v>
      </c>
      <c r="C27" s="30" t="s">
        <v>16</v>
      </c>
      <c r="D27" s="30">
        <v>67.61</v>
      </c>
      <c r="E27" s="51">
        <f t="shared" si="15"/>
        <v>727.75403999999992</v>
      </c>
      <c r="F27" s="30">
        <v>2.81</v>
      </c>
      <c r="G27" s="51">
        <f t="shared" si="16"/>
        <v>30.246839999999999</v>
      </c>
      <c r="H27" s="51">
        <f t="shared" si="17"/>
        <v>758.00087999999994</v>
      </c>
      <c r="L27" s="30">
        <v>34</v>
      </c>
      <c r="M27" s="30">
        <v>34000</v>
      </c>
    </row>
    <row r="28" spans="1:13" x14ac:dyDescent="0.2">
      <c r="B28" s="30">
        <v>6</v>
      </c>
      <c r="C28" s="30" t="s">
        <v>16</v>
      </c>
      <c r="D28" s="30">
        <v>67.61</v>
      </c>
      <c r="E28" s="51">
        <f t="shared" si="15"/>
        <v>727.75403999999992</v>
      </c>
      <c r="F28" s="30">
        <v>2.81</v>
      </c>
      <c r="G28" s="51">
        <f t="shared" si="16"/>
        <v>30.246839999999999</v>
      </c>
      <c r="H28" s="51">
        <f t="shared" si="17"/>
        <v>758.00087999999994</v>
      </c>
    </row>
    <row r="29" spans="1:13" x14ac:dyDescent="0.2">
      <c r="G29" s="51"/>
    </row>
    <row r="30" spans="1:13" x14ac:dyDescent="0.2">
      <c r="A30" s="35" t="s">
        <v>55</v>
      </c>
    </row>
    <row r="31" spans="1:13" x14ac:dyDescent="0.2">
      <c r="A31" s="30" t="s">
        <v>18</v>
      </c>
      <c r="B31" s="30">
        <v>1</v>
      </c>
      <c r="C31" s="30" t="s">
        <v>31</v>
      </c>
      <c r="D31" s="30">
        <v>93.29</v>
      </c>
      <c r="E31" s="51">
        <f t="shared" ref="E31:E36" si="18">D31*10.764</f>
        <v>1004.17356</v>
      </c>
      <c r="F31" s="30">
        <v>5.69</v>
      </c>
      <c r="G31" s="51">
        <f t="shared" ref="G31:G36" si="19">F31*10.764</f>
        <v>61.247160000000001</v>
      </c>
      <c r="H31" s="51">
        <f t="shared" ref="H31:H36" si="20">E31+G31</f>
        <v>1065.4207199999998</v>
      </c>
      <c r="L31" s="30">
        <v>5.22</v>
      </c>
      <c r="M31" s="30">
        <f>L31*10.764</f>
        <v>56.188079999999992</v>
      </c>
    </row>
    <row r="32" spans="1:13" x14ac:dyDescent="0.2">
      <c r="B32" s="30">
        <v>2</v>
      </c>
      <c r="C32" s="30" t="s">
        <v>31</v>
      </c>
      <c r="D32" s="30">
        <v>93.29</v>
      </c>
      <c r="E32" s="51">
        <f t="shared" si="18"/>
        <v>1004.17356</v>
      </c>
      <c r="F32" s="30">
        <v>5.69</v>
      </c>
      <c r="G32" s="51">
        <f t="shared" si="19"/>
        <v>61.247160000000001</v>
      </c>
      <c r="H32" s="51">
        <f t="shared" si="20"/>
        <v>1065.4207199999998</v>
      </c>
    </row>
    <row r="33" spans="1:8" x14ac:dyDescent="0.2">
      <c r="B33" s="30">
        <v>3</v>
      </c>
      <c r="C33" s="30" t="s">
        <v>31</v>
      </c>
      <c r="D33" s="30">
        <v>81.92</v>
      </c>
      <c r="E33" s="51">
        <f t="shared" si="18"/>
        <v>881.78688</v>
      </c>
      <c r="F33" s="30">
        <v>5.22</v>
      </c>
      <c r="G33" s="51">
        <f t="shared" si="19"/>
        <v>56.188079999999992</v>
      </c>
      <c r="H33" s="51">
        <f t="shared" si="20"/>
        <v>937.97496000000001</v>
      </c>
    </row>
    <row r="34" spans="1:8" ht="15" customHeight="1" x14ac:dyDescent="0.2">
      <c r="B34" s="30">
        <v>4</v>
      </c>
      <c r="C34" s="30" t="s">
        <v>31</v>
      </c>
      <c r="D34" s="30">
        <v>81.92</v>
      </c>
      <c r="E34" s="51">
        <f t="shared" si="18"/>
        <v>881.78688</v>
      </c>
      <c r="F34" s="30">
        <v>5.22</v>
      </c>
      <c r="G34" s="51">
        <f t="shared" si="19"/>
        <v>56.188079999999992</v>
      </c>
      <c r="H34" s="51">
        <f t="shared" si="20"/>
        <v>937.97496000000001</v>
      </c>
    </row>
    <row r="35" spans="1:8" x14ac:dyDescent="0.2">
      <c r="B35" s="30">
        <v>5</v>
      </c>
      <c r="C35" s="30" t="s">
        <v>19</v>
      </c>
      <c r="D35" s="30">
        <v>0</v>
      </c>
      <c r="E35" s="51">
        <f t="shared" si="18"/>
        <v>0</v>
      </c>
      <c r="F35" s="30">
        <v>0</v>
      </c>
      <c r="G35" s="51">
        <f t="shared" si="19"/>
        <v>0</v>
      </c>
      <c r="H35" s="51">
        <f t="shared" si="20"/>
        <v>0</v>
      </c>
    </row>
    <row r="36" spans="1:8" x14ac:dyDescent="0.2">
      <c r="B36" s="30">
        <v>6</v>
      </c>
      <c r="C36" s="30" t="s">
        <v>19</v>
      </c>
      <c r="D36" s="30">
        <v>0</v>
      </c>
      <c r="E36" s="51">
        <f t="shared" si="18"/>
        <v>0</v>
      </c>
      <c r="F36" s="30">
        <v>0</v>
      </c>
      <c r="G36" s="51">
        <f t="shared" si="19"/>
        <v>0</v>
      </c>
      <c r="H36" s="51">
        <f t="shared" si="20"/>
        <v>0</v>
      </c>
    </row>
    <row r="37" spans="1:8" x14ac:dyDescent="0.2">
      <c r="E37" s="51"/>
    </row>
    <row r="38" spans="1:8" x14ac:dyDescent="0.2">
      <c r="A38" s="35" t="s">
        <v>40</v>
      </c>
    </row>
    <row r="39" spans="1:8" x14ac:dyDescent="0.2">
      <c r="A39" s="30" t="s">
        <v>38</v>
      </c>
      <c r="B39" s="30">
        <v>1</v>
      </c>
      <c r="C39" s="30" t="s">
        <v>31</v>
      </c>
      <c r="D39" s="30">
        <v>93.29</v>
      </c>
      <c r="E39" s="51">
        <f t="shared" ref="E39:E44" si="21">D39*10.764</f>
        <v>1004.17356</v>
      </c>
      <c r="F39" s="30">
        <v>5.69</v>
      </c>
      <c r="G39" s="51">
        <f t="shared" ref="G39:G44" si="22">F39*10.764</f>
        <v>61.247160000000001</v>
      </c>
      <c r="H39" s="51">
        <f t="shared" ref="H39:H44" si="23">E39+G39</f>
        <v>1065.4207199999998</v>
      </c>
    </row>
    <row r="40" spans="1:8" x14ac:dyDescent="0.2">
      <c r="B40" s="30">
        <v>2</v>
      </c>
      <c r="C40" s="30" t="s">
        <v>31</v>
      </c>
      <c r="D40" s="30">
        <v>93.29</v>
      </c>
      <c r="E40" s="51">
        <f t="shared" si="21"/>
        <v>1004.17356</v>
      </c>
      <c r="F40" s="30">
        <v>5.69</v>
      </c>
      <c r="G40" s="51">
        <f t="shared" si="22"/>
        <v>61.247160000000001</v>
      </c>
      <c r="H40" s="51">
        <f t="shared" si="23"/>
        <v>1065.4207199999998</v>
      </c>
    </row>
    <row r="41" spans="1:8" x14ac:dyDescent="0.2">
      <c r="B41" s="30">
        <v>3</v>
      </c>
      <c r="C41" s="30" t="s">
        <v>31</v>
      </c>
      <c r="D41" s="30">
        <v>81.92</v>
      </c>
      <c r="E41" s="51">
        <f t="shared" si="21"/>
        <v>881.78688</v>
      </c>
      <c r="F41" s="30">
        <v>10.31</v>
      </c>
      <c r="G41" s="51">
        <f t="shared" si="22"/>
        <v>110.97684</v>
      </c>
      <c r="H41" s="51">
        <f t="shared" si="23"/>
        <v>992.76372000000003</v>
      </c>
    </row>
    <row r="42" spans="1:8" x14ac:dyDescent="0.2">
      <c r="B42" s="30">
        <v>4</v>
      </c>
      <c r="C42" s="30" t="s">
        <v>31</v>
      </c>
      <c r="D42" s="30">
        <v>81.92</v>
      </c>
      <c r="E42" s="51">
        <f t="shared" si="21"/>
        <v>881.78688</v>
      </c>
      <c r="F42" s="30">
        <v>10.31</v>
      </c>
      <c r="G42" s="51">
        <f t="shared" si="22"/>
        <v>110.97684</v>
      </c>
      <c r="H42" s="51">
        <f t="shared" si="23"/>
        <v>992.76372000000003</v>
      </c>
    </row>
    <row r="43" spans="1:8" x14ac:dyDescent="0.2">
      <c r="B43" s="30">
        <v>5</v>
      </c>
      <c r="C43" s="30" t="s">
        <v>16</v>
      </c>
      <c r="D43" s="30">
        <v>67.61</v>
      </c>
      <c r="E43" s="51">
        <f t="shared" si="21"/>
        <v>727.75403999999992</v>
      </c>
      <c r="F43" s="30">
        <v>2.81</v>
      </c>
      <c r="G43" s="51">
        <f t="shared" si="22"/>
        <v>30.246839999999999</v>
      </c>
      <c r="H43" s="51">
        <f t="shared" si="23"/>
        <v>758.00087999999994</v>
      </c>
    </row>
    <row r="44" spans="1:8" x14ac:dyDescent="0.2">
      <c r="B44" s="30">
        <v>6</v>
      </c>
      <c r="C44" s="30" t="s">
        <v>16</v>
      </c>
      <c r="D44" s="30">
        <v>67.61</v>
      </c>
      <c r="E44" s="51">
        <f t="shared" si="21"/>
        <v>727.75403999999992</v>
      </c>
      <c r="F44" s="30">
        <v>2.81</v>
      </c>
      <c r="G44" s="51">
        <f t="shared" si="22"/>
        <v>30.246839999999999</v>
      </c>
      <c r="H44" s="51">
        <f t="shared" si="23"/>
        <v>758.00087999999994</v>
      </c>
    </row>
  </sheetData>
  <phoneticPr fontId="14" type="noConversion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AD75BC-AB72-4D0F-B842-545365663BDA}">
  <dimension ref="A1:Q27"/>
  <sheetViews>
    <sheetView zoomScaleNormal="100" workbookViewId="0">
      <selection activeCell="G7" sqref="G7"/>
    </sheetView>
  </sheetViews>
  <sheetFormatPr defaultRowHeight="15" x14ac:dyDescent="0.25"/>
  <cols>
    <col min="1" max="1" width="7" customWidth="1"/>
    <col min="2" max="2" width="14.28515625" customWidth="1"/>
    <col min="3" max="6" width="13.5703125" customWidth="1"/>
    <col min="7" max="7" width="11" style="4" customWidth="1"/>
    <col min="8" max="8" width="18.5703125" customWidth="1"/>
    <col min="9" max="9" width="9.42578125" customWidth="1"/>
    <col min="10" max="10" width="16.140625" customWidth="1"/>
    <col min="11" max="11" width="16.28515625" customWidth="1"/>
    <col min="12" max="12" width="11.5703125" bestFit="1" customWidth="1"/>
    <col min="13" max="13" width="15.42578125" customWidth="1"/>
    <col min="16" max="16" width="20.140625" customWidth="1"/>
    <col min="17" max="17" width="21.28515625" customWidth="1"/>
  </cols>
  <sheetData>
    <row r="1" spans="1:17" x14ac:dyDescent="0.25">
      <c r="B1" s="11" t="s">
        <v>41</v>
      </c>
    </row>
    <row r="2" spans="1:17" x14ac:dyDescent="0.25">
      <c r="A2" s="5" t="s">
        <v>14</v>
      </c>
      <c r="B2" s="6" t="s">
        <v>12</v>
      </c>
      <c r="C2" s="6" t="s">
        <v>15</v>
      </c>
      <c r="D2" s="6" t="s">
        <v>26</v>
      </c>
      <c r="E2" s="6" t="s">
        <v>8</v>
      </c>
      <c r="F2" s="6" t="s">
        <v>27</v>
      </c>
      <c r="G2" s="6" t="s">
        <v>13</v>
      </c>
      <c r="H2" s="6" t="s">
        <v>9</v>
      </c>
      <c r="I2" s="6"/>
      <c r="J2" s="57"/>
      <c r="K2" s="57"/>
      <c r="L2" s="57"/>
      <c r="M2" s="57"/>
      <c r="N2" s="57"/>
      <c r="O2" s="58"/>
      <c r="P2" s="58"/>
      <c r="Q2" s="58"/>
    </row>
    <row r="3" spans="1:17" x14ac:dyDescent="0.25">
      <c r="A3" s="5">
        <v>1</v>
      </c>
      <c r="B3" s="57" t="s">
        <v>42</v>
      </c>
      <c r="C3" s="59">
        <v>477.28</v>
      </c>
      <c r="D3" s="59">
        <v>0</v>
      </c>
      <c r="E3" s="59"/>
      <c r="F3" s="59">
        <f>C3+D3</f>
        <v>477.28</v>
      </c>
      <c r="G3" s="60">
        <f>H3/F3</f>
        <v>28084.189574254109</v>
      </c>
      <c r="H3" s="9">
        <v>13404022</v>
      </c>
      <c r="I3" s="10"/>
      <c r="J3" s="60">
        <v>804500</v>
      </c>
      <c r="K3" s="61">
        <v>30000</v>
      </c>
      <c r="L3" s="60">
        <f>H3+J3+K3</f>
        <v>14238522</v>
      </c>
      <c r="M3" s="61">
        <f>L3/F3</f>
        <v>29832.639121689575</v>
      </c>
      <c r="N3" s="57"/>
      <c r="O3" s="58"/>
      <c r="P3" s="58"/>
      <c r="Q3" s="58"/>
    </row>
    <row r="4" spans="1:17" x14ac:dyDescent="0.25">
      <c r="A4" s="5">
        <v>2</v>
      </c>
      <c r="B4" s="57" t="s">
        <v>43</v>
      </c>
      <c r="C4" s="59">
        <f>120.68*10.764</f>
        <v>1298.9995200000001</v>
      </c>
      <c r="D4" s="59">
        <f>5.12*10.764</f>
        <v>55.11168</v>
      </c>
      <c r="E4" s="59"/>
      <c r="F4" s="59">
        <f>C4+D4</f>
        <v>1354.1112000000001</v>
      </c>
      <c r="G4" s="60">
        <f t="shared" ref="G4:G15" si="0">H4/F4</f>
        <v>39084.868362361965</v>
      </c>
      <c r="H4" s="61">
        <v>52925258</v>
      </c>
      <c r="I4" s="60"/>
      <c r="J4" s="60">
        <v>3175600</v>
      </c>
      <c r="K4" s="61">
        <v>30000</v>
      </c>
      <c r="L4" s="60">
        <f t="shared" ref="L4:L19" si="1">H4+J4+K4</f>
        <v>56130858</v>
      </c>
      <c r="M4" s="61">
        <f t="shared" ref="M4:M15" si="2">L4/F4</f>
        <v>41452.177635042084</v>
      </c>
      <c r="N4" s="57"/>
      <c r="O4" s="58"/>
      <c r="P4" s="58"/>
      <c r="Q4" s="58"/>
    </row>
    <row r="5" spans="1:17" x14ac:dyDescent="0.25">
      <c r="A5" s="5">
        <v>3</v>
      </c>
      <c r="B5" s="57" t="s">
        <v>44</v>
      </c>
      <c r="C5" s="59"/>
      <c r="D5" s="59"/>
      <c r="E5" s="59">
        <f>130.27*10.764</f>
        <v>1402.2262800000001</v>
      </c>
      <c r="F5" s="59">
        <f>E5/1.1</f>
        <v>1274.7511636363636</v>
      </c>
      <c r="G5" s="60">
        <f t="shared" si="0"/>
        <v>31457.119745323846</v>
      </c>
      <c r="H5" s="9">
        <v>40100000</v>
      </c>
      <c r="I5" s="10"/>
      <c r="J5" s="60">
        <v>2005000</v>
      </c>
      <c r="K5" s="61">
        <v>30000</v>
      </c>
      <c r="L5" s="60">
        <f t="shared" si="1"/>
        <v>42135000</v>
      </c>
      <c r="M5" s="61">
        <f t="shared" si="2"/>
        <v>33053.509737387038</v>
      </c>
      <c r="N5" s="57"/>
      <c r="O5" s="58"/>
      <c r="P5" s="58"/>
      <c r="Q5" s="58"/>
    </row>
    <row r="6" spans="1:17" x14ac:dyDescent="0.25">
      <c r="A6" s="5">
        <v>4</v>
      </c>
      <c r="B6" s="57" t="s">
        <v>45</v>
      </c>
      <c r="C6" s="59">
        <f>52.74*10.764</f>
        <v>567.69335999999998</v>
      </c>
      <c r="D6" s="59">
        <f>5.64*10.764</f>
        <v>60.70895999999999</v>
      </c>
      <c r="E6" s="59"/>
      <c r="F6" s="59">
        <f t="shared" ref="F5:F15" si="3">C6+D6</f>
        <v>628.40231999999992</v>
      </c>
      <c r="G6" s="60">
        <f t="shared" si="0"/>
        <v>36633.091997496129</v>
      </c>
      <c r="H6" s="9">
        <v>23020320</v>
      </c>
      <c r="I6" s="10"/>
      <c r="J6" s="60">
        <v>1381300</v>
      </c>
      <c r="K6" s="61">
        <v>30000</v>
      </c>
      <c r="L6" s="60">
        <f t="shared" si="1"/>
        <v>24431620</v>
      </c>
      <c r="M6" s="61">
        <f t="shared" si="2"/>
        <v>38878.946213947784</v>
      </c>
      <c r="N6" s="57"/>
      <c r="O6" s="58"/>
      <c r="P6" s="58"/>
      <c r="Q6" s="58"/>
    </row>
    <row r="7" spans="1:17" x14ac:dyDescent="0.25">
      <c r="A7" s="5">
        <v>5</v>
      </c>
      <c r="B7" s="57">
        <v>501</v>
      </c>
      <c r="C7" s="59">
        <v>1551.42</v>
      </c>
      <c r="D7" s="59">
        <v>130.35</v>
      </c>
      <c r="E7" s="59"/>
      <c r="F7" s="59">
        <f t="shared" si="3"/>
        <v>1681.77</v>
      </c>
      <c r="G7" s="60">
        <f t="shared" si="0"/>
        <v>28838.664026591032</v>
      </c>
      <c r="H7" s="9">
        <v>48500000</v>
      </c>
      <c r="I7" s="10"/>
      <c r="J7" s="60">
        <v>2910000</v>
      </c>
      <c r="K7" s="61">
        <v>30000</v>
      </c>
      <c r="L7" s="60">
        <f t="shared" si="1"/>
        <v>51440000</v>
      </c>
      <c r="M7" s="61">
        <f t="shared" si="2"/>
        <v>30586.822217068922</v>
      </c>
      <c r="N7" s="57"/>
      <c r="O7" s="58"/>
      <c r="P7" s="58"/>
      <c r="Q7" s="58"/>
    </row>
    <row r="8" spans="1:17" x14ac:dyDescent="0.25">
      <c r="A8" s="5">
        <v>6</v>
      </c>
      <c r="B8" s="57">
        <v>1503</v>
      </c>
      <c r="C8" s="59">
        <f>78.13*10.764</f>
        <v>840.99131999999986</v>
      </c>
      <c r="D8" s="59"/>
      <c r="E8" s="59"/>
      <c r="F8" s="59">
        <f t="shared" si="3"/>
        <v>840.99131999999986</v>
      </c>
      <c r="G8" s="60">
        <f t="shared" si="0"/>
        <v>23781.45829138879</v>
      </c>
      <c r="H8" s="9">
        <v>20000000</v>
      </c>
      <c r="I8" s="10"/>
      <c r="J8" s="60">
        <v>1200000</v>
      </c>
      <c r="K8" s="61">
        <v>30000</v>
      </c>
      <c r="L8" s="60">
        <f t="shared" si="1"/>
        <v>21230000</v>
      </c>
      <c r="M8" s="61">
        <f t="shared" si="2"/>
        <v>25244.017976309202</v>
      </c>
      <c r="N8" s="57"/>
      <c r="O8" s="58"/>
      <c r="P8" s="58"/>
      <c r="Q8" s="58"/>
    </row>
    <row r="9" spans="1:17" x14ac:dyDescent="0.25">
      <c r="A9" s="5">
        <v>7</v>
      </c>
      <c r="B9" s="57">
        <v>1901</v>
      </c>
      <c r="C9" s="59">
        <f>87.76*10.764</f>
        <v>944.64864</v>
      </c>
      <c r="D9" s="59">
        <f>4.47*10.764</f>
        <v>48.115079999999992</v>
      </c>
      <c r="E9" s="59"/>
      <c r="F9" s="59">
        <f t="shared" si="3"/>
        <v>992.76372000000003</v>
      </c>
      <c r="G9" s="60">
        <f t="shared" si="0"/>
        <v>24174.936610294339</v>
      </c>
      <c r="H9" s="9">
        <v>24000000</v>
      </c>
      <c r="I9" s="10"/>
      <c r="J9" s="60">
        <v>14400000</v>
      </c>
      <c r="K9" s="61">
        <v>30000</v>
      </c>
      <c r="L9" s="60">
        <f t="shared" si="1"/>
        <v>38430000</v>
      </c>
      <c r="M9" s="61">
        <f t="shared" si="2"/>
        <v>38710.117247233815</v>
      </c>
      <c r="N9" s="57"/>
      <c r="O9" s="58"/>
      <c r="P9" s="58"/>
      <c r="Q9" s="58"/>
    </row>
    <row r="10" spans="1:17" x14ac:dyDescent="0.25">
      <c r="A10" s="5"/>
      <c r="B10" s="57" t="s">
        <v>46</v>
      </c>
      <c r="C10" s="59">
        <v>478.14</v>
      </c>
      <c r="D10" s="59"/>
      <c r="E10" s="59"/>
      <c r="F10" s="59">
        <f t="shared" si="3"/>
        <v>478.14</v>
      </c>
      <c r="G10" s="60">
        <f t="shared" si="0"/>
        <v>28825.001045718829</v>
      </c>
      <c r="H10" s="9">
        <v>13782386</v>
      </c>
      <c r="I10" s="10"/>
      <c r="J10" s="60">
        <v>827000</v>
      </c>
      <c r="K10" s="61">
        <v>30000</v>
      </c>
      <c r="L10" s="60">
        <f t="shared" si="1"/>
        <v>14639386</v>
      </c>
      <c r="M10" s="61">
        <f t="shared" si="2"/>
        <v>30617.363115405529</v>
      </c>
      <c r="N10" s="57"/>
      <c r="O10" s="58"/>
      <c r="P10" s="58"/>
      <c r="Q10" s="58"/>
    </row>
    <row r="11" spans="1:17" x14ac:dyDescent="0.25">
      <c r="A11" s="5"/>
      <c r="B11" s="57" t="s">
        <v>47</v>
      </c>
      <c r="C11" s="59">
        <v>955.31</v>
      </c>
      <c r="D11" s="59">
        <f>37.35+15.28</f>
        <v>52.63</v>
      </c>
      <c r="E11" s="59"/>
      <c r="F11" s="59">
        <f t="shared" si="3"/>
        <v>1007.9399999999999</v>
      </c>
      <c r="G11" s="60">
        <f t="shared" si="0"/>
        <v>27128.174296089055</v>
      </c>
      <c r="H11" s="9">
        <v>27343572</v>
      </c>
      <c r="I11" s="10"/>
      <c r="J11" s="60">
        <v>1641000</v>
      </c>
      <c r="K11" s="61">
        <v>30000</v>
      </c>
      <c r="L11" s="60">
        <f t="shared" si="1"/>
        <v>29014572</v>
      </c>
      <c r="M11" s="61">
        <f t="shared" si="2"/>
        <v>28786.011072087626</v>
      </c>
      <c r="N11" s="57"/>
      <c r="O11" s="58"/>
      <c r="P11" s="58"/>
      <c r="Q11" s="58"/>
    </row>
    <row r="12" spans="1:17" x14ac:dyDescent="0.25">
      <c r="A12" s="5"/>
      <c r="B12" s="57" t="s">
        <v>48</v>
      </c>
      <c r="C12" s="59">
        <v>1300</v>
      </c>
      <c r="D12" s="59">
        <v>54</v>
      </c>
      <c r="E12" s="59"/>
      <c r="F12" s="59">
        <f t="shared" si="3"/>
        <v>1354</v>
      </c>
      <c r="G12" s="60">
        <f t="shared" si="0"/>
        <v>17355.982274741506</v>
      </c>
      <c r="H12" s="9">
        <v>23500000</v>
      </c>
      <c r="I12" s="10"/>
      <c r="J12" s="60"/>
      <c r="K12" s="61">
        <v>30000</v>
      </c>
      <c r="L12" s="60">
        <f t="shared" si="1"/>
        <v>23530000</v>
      </c>
      <c r="M12" s="61">
        <f t="shared" si="2"/>
        <v>17378.138847858198</v>
      </c>
      <c r="N12" s="57"/>
      <c r="O12" s="58"/>
      <c r="P12" s="58"/>
      <c r="Q12" s="58"/>
    </row>
    <row r="13" spans="1:17" x14ac:dyDescent="0.25">
      <c r="A13" s="5"/>
      <c r="B13" s="57" t="s">
        <v>49</v>
      </c>
      <c r="C13" s="59">
        <v>627.24</v>
      </c>
      <c r="D13" s="59"/>
      <c r="E13" s="59"/>
      <c r="F13" s="59">
        <f t="shared" si="3"/>
        <v>627.24</v>
      </c>
      <c r="G13" s="60">
        <f t="shared" si="0"/>
        <v>27673.22874816657</v>
      </c>
      <c r="H13" s="50">
        <v>17357756</v>
      </c>
      <c r="I13" s="48"/>
      <c r="J13" s="60">
        <v>1041500</v>
      </c>
      <c r="K13" s="61">
        <v>30000</v>
      </c>
      <c r="L13" s="60">
        <f t="shared" si="1"/>
        <v>18429256</v>
      </c>
      <c r="M13" s="61">
        <f t="shared" si="2"/>
        <v>29381.506281487149</v>
      </c>
      <c r="N13" s="57"/>
      <c r="O13" s="58"/>
      <c r="P13" s="58"/>
      <c r="Q13" s="58"/>
    </row>
    <row r="14" spans="1:17" x14ac:dyDescent="0.25">
      <c r="A14" s="5"/>
      <c r="B14" s="57">
        <v>801</v>
      </c>
      <c r="C14" s="59">
        <v>670.92</v>
      </c>
      <c r="D14" s="59">
        <v>0</v>
      </c>
      <c r="E14" s="59"/>
      <c r="F14" s="59">
        <f t="shared" si="3"/>
        <v>670.92</v>
      </c>
      <c r="G14" s="60">
        <f t="shared" si="0"/>
        <v>25600</v>
      </c>
      <c r="H14" s="9">
        <v>17175552</v>
      </c>
      <c r="I14" s="10"/>
      <c r="J14" s="60"/>
      <c r="K14" s="61">
        <v>30000</v>
      </c>
      <c r="L14" s="60">
        <f t="shared" si="1"/>
        <v>17205552</v>
      </c>
      <c r="M14" s="61">
        <f t="shared" si="2"/>
        <v>25644.714720085853</v>
      </c>
      <c r="N14" s="57"/>
      <c r="O14" s="58"/>
      <c r="P14" s="58"/>
      <c r="Q14" s="58"/>
    </row>
    <row r="15" spans="1:17" x14ac:dyDescent="0.25">
      <c r="A15" s="5"/>
      <c r="B15" s="57"/>
      <c r="C15" s="59"/>
      <c r="D15" s="59"/>
      <c r="E15" s="59"/>
      <c r="F15" s="59">
        <f t="shared" si="3"/>
        <v>0</v>
      </c>
      <c r="G15" s="60" t="e">
        <f t="shared" si="0"/>
        <v>#DIV/0!</v>
      </c>
      <c r="H15" s="9"/>
      <c r="I15" s="10"/>
      <c r="J15" s="60"/>
      <c r="K15" s="61">
        <v>30000</v>
      </c>
      <c r="L15" s="60">
        <f t="shared" si="1"/>
        <v>30000</v>
      </c>
      <c r="M15" s="61" t="e">
        <f t="shared" si="2"/>
        <v>#DIV/0!</v>
      </c>
      <c r="N15" s="57"/>
      <c r="O15" s="58"/>
      <c r="P15" s="62"/>
      <c r="Q15" s="63"/>
    </row>
    <row r="16" spans="1:17" x14ac:dyDescent="0.25">
      <c r="A16" s="5"/>
      <c r="B16" s="57"/>
      <c r="C16" s="59"/>
      <c r="D16" s="59"/>
      <c r="E16" s="59"/>
      <c r="F16" s="59"/>
      <c r="G16" s="60"/>
      <c r="H16" s="10"/>
      <c r="I16" s="10"/>
      <c r="J16" s="57"/>
      <c r="K16" s="10"/>
      <c r="L16" s="60">
        <f t="shared" si="1"/>
        <v>0</v>
      </c>
      <c r="M16" s="61"/>
      <c r="N16" s="57"/>
      <c r="O16" s="58"/>
      <c r="P16" s="58"/>
      <c r="Q16" s="58"/>
    </row>
    <row r="17" spans="1:17" x14ac:dyDescent="0.25">
      <c r="A17" s="5"/>
      <c r="B17" s="57"/>
      <c r="C17" s="59"/>
      <c r="D17" s="59"/>
      <c r="E17" s="59">
        <f>F7/10.764</f>
        <v>156.2402452619844</v>
      </c>
      <c r="F17" s="59"/>
      <c r="G17" s="60"/>
      <c r="H17" s="10"/>
      <c r="I17" s="10"/>
      <c r="J17" s="57"/>
      <c r="K17" s="10"/>
      <c r="L17" s="60">
        <f t="shared" si="1"/>
        <v>0</v>
      </c>
      <c r="M17" s="61"/>
      <c r="N17" s="57"/>
      <c r="O17" s="58"/>
      <c r="P17" s="58"/>
      <c r="Q17" s="58"/>
    </row>
    <row r="18" spans="1:17" x14ac:dyDescent="0.25">
      <c r="A18" s="5"/>
      <c r="B18" s="57"/>
      <c r="C18" s="57"/>
      <c r="D18" s="57"/>
      <c r="E18" s="57">
        <f>E17*10.764</f>
        <v>1681.77</v>
      </c>
      <c r="F18" s="57"/>
      <c r="G18" s="57"/>
      <c r="H18" s="9"/>
      <c r="I18" s="9"/>
      <c r="J18" s="57"/>
      <c r="K18" s="9"/>
      <c r="L18" s="60">
        <f t="shared" si="1"/>
        <v>0</v>
      </c>
      <c r="M18" s="61"/>
      <c r="N18" s="57"/>
      <c r="O18" s="58"/>
      <c r="P18" s="58"/>
      <c r="Q18" s="58"/>
    </row>
    <row r="19" spans="1:17" x14ac:dyDescent="0.25">
      <c r="A19" s="5"/>
      <c r="B19" s="57"/>
      <c r="C19" s="57"/>
      <c r="D19" s="57"/>
      <c r="E19" s="57"/>
      <c r="F19" s="57"/>
      <c r="G19" s="57"/>
      <c r="H19" s="57"/>
      <c r="I19" s="57"/>
      <c r="J19" s="57"/>
      <c r="K19" s="9"/>
      <c r="L19" s="60">
        <f t="shared" si="1"/>
        <v>0</v>
      </c>
      <c r="M19" s="61"/>
      <c r="N19" s="57"/>
      <c r="O19" s="58"/>
      <c r="P19" s="58"/>
      <c r="Q19" s="58"/>
    </row>
    <row r="20" spans="1:17" x14ac:dyDescent="0.25">
      <c r="A20" s="5"/>
      <c r="B20" s="57"/>
      <c r="C20" s="57"/>
      <c r="D20" s="57"/>
      <c r="E20" s="57"/>
      <c r="F20" s="57"/>
      <c r="G20" s="57"/>
      <c r="H20" s="57"/>
      <c r="I20" s="57"/>
      <c r="J20" s="57"/>
      <c r="K20" s="57"/>
      <c r="L20" s="57"/>
      <c r="M20" s="57"/>
      <c r="N20" s="57"/>
      <c r="O20" s="58"/>
      <c r="P20" s="58"/>
      <c r="Q20" s="58"/>
    </row>
    <row r="21" spans="1:17" x14ac:dyDescent="0.25">
      <c r="B21" s="64"/>
      <c r="C21" s="64"/>
      <c r="D21" s="64"/>
      <c r="E21" s="64"/>
      <c r="F21" s="64"/>
      <c r="G21" s="64"/>
      <c r="H21" s="64"/>
      <c r="I21" s="64"/>
      <c r="J21" s="64"/>
      <c r="K21" s="64"/>
      <c r="L21" s="64"/>
      <c r="M21" s="58"/>
      <c r="N21" s="58"/>
      <c r="O21" s="58"/>
      <c r="P21" s="58"/>
      <c r="Q21" s="58"/>
    </row>
    <row r="22" spans="1:17" x14ac:dyDescent="0.25">
      <c r="B22" s="64"/>
      <c r="C22" s="64"/>
      <c r="D22" s="64"/>
      <c r="E22" s="64"/>
      <c r="F22" s="64"/>
      <c r="G22" s="64"/>
      <c r="H22" s="64"/>
      <c r="I22" s="64"/>
      <c r="J22" s="64"/>
      <c r="K22" s="64"/>
      <c r="L22" s="64"/>
      <c r="M22" s="58"/>
      <c r="N22" s="58"/>
      <c r="O22" s="58"/>
      <c r="P22" s="58"/>
      <c r="Q22" s="58"/>
    </row>
    <row r="23" spans="1:17" x14ac:dyDescent="0.25">
      <c r="B23" s="64"/>
      <c r="C23" s="64"/>
      <c r="D23" s="64"/>
      <c r="E23" s="64"/>
      <c r="F23" s="64"/>
      <c r="G23" s="64"/>
      <c r="H23" s="64"/>
      <c r="I23" s="64"/>
      <c r="J23" s="64"/>
      <c r="K23" s="64"/>
      <c r="L23" s="64"/>
      <c r="M23" s="58"/>
      <c r="N23" s="58"/>
      <c r="O23" s="58"/>
      <c r="P23" s="58"/>
      <c r="Q23" s="58"/>
    </row>
    <row r="24" spans="1:17" x14ac:dyDescent="0.25">
      <c r="B24" s="4"/>
      <c r="C24" s="4"/>
      <c r="D24" s="4"/>
      <c r="E24" s="4"/>
      <c r="F24" s="4"/>
      <c r="H24" s="4"/>
      <c r="I24" s="4"/>
      <c r="J24" s="4"/>
      <c r="K24" s="4"/>
      <c r="L24" s="4"/>
    </row>
    <row r="25" spans="1:17" x14ac:dyDescent="0.25">
      <c r="B25" s="4"/>
      <c r="C25" s="4"/>
      <c r="D25" s="4"/>
      <c r="E25" s="4"/>
      <c r="F25" s="4"/>
      <c r="H25" s="4"/>
      <c r="I25" s="4"/>
      <c r="J25" s="4"/>
      <c r="K25" s="4"/>
      <c r="L25" s="4"/>
    </row>
    <row r="26" spans="1:17" x14ac:dyDescent="0.25">
      <c r="B26" s="4"/>
      <c r="C26" s="4"/>
      <c r="D26" s="4"/>
      <c r="E26" s="4"/>
      <c r="F26" s="4"/>
      <c r="H26" s="4"/>
      <c r="I26" s="4"/>
      <c r="J26" s="4"/>
      <c r="K26" s="4"/>
      <c r="L26" s="4"/>
    </row>
    <row r="27" spans="1:17" x14ac:dyDescent="0.25">
      <c r="B27" s="4"/>
      <c r="C27" s="4"/>
      <c r="D27" s="4"/>
      <c r="E27" s="4"/>
      <c r="F27" s="4"/>
      <c r="H27" s="4"/>
      <c r="I27" s="4"/>
      <c r="J27" s="4"/>
      <c r="K27" s="4"/>
      <c r="L27" s="4"/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5BF18F-CE0B-44B1-B3F9-8D180A2FCA64}">
  <dimension ref="A1"/>
  <sheetViews>
    <sheetView topLeftCell="A10" zoomScaleNormal="100"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7C4202-D0FB-4317-9C10-9D2F2AEA950F}">
  <dimension ref="A1"/>
  <sheetViews>
    <sheetView workbookViewId="0">
      <selection activeCell="B31" sqref="B31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B- Wing</vt:lpstr>
      <vt:lpstr>Total</vt:lpstr>
      <vt:lpstr>Rera</vt:lpstr>
      <vt:lpstr>Typical Floor</vt:lpstr>
      <vt:lpstr>IGR</vt:lpstr>
      <vt:lpstr>RR</vt:lpstr>
      <vt:lpstr>Rates</vt:lpstr>
    </vt:vector>
  </TitlesOfParts>
  <Company>NONE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CHANGE_ME1</dc:creator>
  <cp:lastModifiedBy>Vinita Surve</cp:lastModifiedBy>
  <cp:lastPrinted>2013-08-31T05:30:46Z</cp:lastPrinted>
  <dcterms:created xsi:type="dcterms:W3CDTF">2013-08-30T08:57:19Z</dcterms:created>
  <dcterms:modified xsi:type="dcterms:W3CDTF">2024-10-22T11:17:17Z</dcterms:modified>
</cp:coreProperties>
</file>