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PNB\Virar (West)\VISHAL A KHARSAMBLE\"/>
    </mc:Choice>
  </mc:AlternateContent>
  <xr:revisionPtr revIDLastSave="0" documentId="13_ncr:1_{8358015B-1349-4D51-9236-68C002D46071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6" i="4" l="1"/>
  <c r="Q4" i="4"/>
  <c r="Q5" i="4"/>
  <c r="Q3" i="4"/>
  <c r="Q2" i="4"/>
  <c r="C5" i="25" l="1"/>
  <c r="C4" i="25"/>
  <c r="C3" i="25"/>
  <c r="P2" i="4"/>
  <c r="P3" i="4"/>
  <c r="B3" i="4" s="1"/>
  <c r="C3" i="4" s="1"/>
  <c r="D3" i="4" s="1"/>
  <c r="P4" i="4"/>
  <c r="P5" i="4"/>
  <c r="B6" i="4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<sst xmlns="http://schemas.openxmlformats.org/spreadsheetml/2006/main" count="130" uniqueCount="88">
  <si>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</si>
  <si>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</si>
  <si>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</si>
  <si>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</si>
  <si>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</si>
  <si>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</si>
  <si>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</si>
  <si>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</si>
  <si>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</si>
  <si>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</si>
  <si>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</si>
  <si>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</si>
  <si>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</si>
  <si>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</si>
  <si>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</si>
  <si>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</si>
  <si>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</si>
  <si>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</si>
  <si>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</si>
  <si>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</si>
  <si>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</si>
  <si>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</si>
  <si>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</si>
  <si>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</si>
  <si>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</si>
  <si>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</si>
  <si>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</si>
  <si>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</si>
  <si>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</si>
  <si>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</si>
  <si>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</si>
  <si>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</si>
  <si>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</si>
  <si>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</si>
  <si>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</si>
  <si>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</si>
  <si>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</si>
  <si>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</si>
  <si>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</si>
  <si>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</si>
  <si>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</si>
  <si>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</si>
  <si>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</si>
  <si>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</si>
  <si>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</si>
  <si>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</si>
  <si>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</si>
  <si>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</si>
  <si>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</si>
  <si>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</si>
  <si>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</si>
  <si>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</si>
  <si>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</si>
  <si>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</si>
  <si>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</si>
  <si>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</si>
  <si>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</si>
  <si>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</si>
  <si>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</si>
  <si>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</si>
  <si>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</si>
  <si>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</si>
  <si>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</si>
  <si>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</si>
  <si>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</si>
  <si>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</si>
  <si>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</si>
  <si>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</si>
  <si>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</si>
  <si>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</si>
  <si>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</si>
  <si>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</si>
  <si>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</si>
  <si>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</si>
  <si>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</si>
  <si>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</si>
  <si>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</si>
  <si>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</si>
  <si>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</si>
  <si>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</si>
  <si>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</si>
  <si>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</si>
  <si>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</si>
  <si>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</si>
  <si>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RERA CA</t>
  </si>
  <si>
    <t>IGR-25.04.24</t>
  </si>
  <si>
    <t>IGR-07.03.24</t>
  </si>
  <si>
    <t>IGR-24.01.24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</si>
</sst>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E511E1-CD13-45A4-8833-CA6F6503F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D7AD61-13CD-4F4B-BB5C-47EB211DC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27EC3B-8F78-411A-803C-34972AC8F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5BA47B-30F3-4D8A-8589-EE8193D3E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382244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0A74A7-CED6-44ED-A979-73D349D60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16644" cy="8849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04F443-D9D9-477E-808A-A72CC31CB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697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Q20" sqref="Q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260086.22099999999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289486.22100000002</v>
      </c>
      <c r="D9" s="58" t="s">
        <v>62</v>
      </c>
      <c r="E9" s="59">
        <f>C9/10.764</f>
        <v>26893.926142697885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v>2005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19</v>
      </c>
      <c r="D13" s="65">
        <f>D12-C13</f>
        <v>81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C20" sqref="C2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10800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8300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2500</v>
      </c>
      <c r="D13" s="22"/>
    </row>
    <row r="14" spans="1:5" x14ac:dyDescent="0.25">
      <c r="A14" s="15" t="s">
        <v>15</v>
      </c>
      <c r="B14" s="18"/>
      <c r="C14" s="19">
        <f>C5</f>
        <v>8300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10800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556</v>
      </c>
      <c r="D18" s="24"/>
    </row>
    <row r="19" spans="1:5" x14ac:dyDescent="0.25">
      <c r="A19" s="15" t="s">
        <v>73</v>
      </c>
      <c r="B19" s="6"/>
      <c r="C19" s="30">
        <f>C18*C16</f>
        <v>6004800</v>
      </c>
      <c r="D19" s="72"/>
      <c r="E19" s="65"/>
    </row>
    <row r="20" spans="1:5" x14ac:dyDescent="0.25">
      <c r="A20" s="15" t="s">
        <v>24</v>
      </c>
      <c r="C20" s="31">
        <f>C19*90%</f>
        <v>5404320</v>
      </c>
      <c r="D20" s="30"/>
      <c r="E20" s="65"/>
    </row>
    <row r="21" spans="1:5" x14ac:dyDescent="0.25">
      <c r="A21" s="15" t="s">
        <v>25</v>
      </c>
      <c r="C21" s="31">
        <f>C19*80%</f>
        <v>4803840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1390000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12510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W6" sqref="W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556.3911599999999</v>
      </c>
      <c r="C2" s="4">
        <f t="shared" ref="C2:C16" si="1">B2*1.2</f>
        <v>667.6693919999999</v>
      </c>
      <c r="D2" s="4">
        <f t="shared" ref="D2:D16" si="2">C2*1.2</f>
        <v>801.20327039999984</v>
      </c>
      <c r="E2" s="5">
        <f t="shared" ref="E2:E16" si="3">R2</f>
        <v>5200000</v>
      </c>
      <c r="F2" s="4">
        <f t="shared" ref="F2:F15" si="4">ROUND((E2/B2),0)</f>
        <v>9346</v>
      </c>
      <c r="G2" s="4">
        <f t="shared" ref="G2:G15" si="5">ROUND((E2/C2),0)</f>
        <v>7788</v>
      </c>
      <c r="H2" s="4">
        <f t="shared" ref="H2:H15" si="6">ROUND((E2/D2),0)</f>
        <v>6490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f>51.69*10.764</f>
        <v>556.3911599999999</v>
      </c>
      <c r="R2" s="2">
        <v>5200000</v>
      </c>
      <c r="S2" s="2" t="s">
        <v>85</v>
      </c>
    </row>
    <row r="3" spans="1:19" x14ac:dyDescent="0.25">
      <c r="A3" s="4">
        <v>2</v>
      </c>
      <c r="B3" s="4">
        <f t="shared" si="0"/>
        <v>604.72151999999994</v>
      </c>
      <c r="C3" s="4">
        <f t="shared" si="1"/>
        <v>725.66582399999993</v>
      </c>
      <c r="D3" s="4">
        <f t="shared" si="2"/>
        <v>870.79898879999985</v>
      </c>
      <c r="E3" s="5">
        <f t="shared" si="3"/>
        <v>5759600</v>
      </c>
      <c r="F3" s="4">
        <f t="shared" si="4"/>
        <v>9524</v>
      </c>
      <c r="G3" s="4">
        <f t="shared" si="5"/>
        <v>7937</v>
      </c>
      <c r="H3" s="4">
        <f t="shared" si="6"/>
        <v>6614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f>56.18*10.764</f>
        <v>604.72151999999994</v>
      </c>
      <c r="R3" s="2">
        <v>5759600</v>
      </c>
      <c r="S3" s="2" t="s">
        <v>86</v>
      </c>
    </row>
    <row r="4" spans="1:19" x14ac:dyDescent="0.25">
      <c r="A4" s="4">
        <v>3</v>
      </c>
      <c r="B4" s="4">
        <f t="shared" si="0"/>
        <v>539.27639999999997</v>
      </c>
      <c r="C4" s="4">
        <f t="shared" si="1"/>
        <v>647.13167999999996</v>
      </c>
      <c r="D4" s="4">
        <f t="shared" si="2"/>
        <v>776.55801599999995</v>
      </c>
      <c r="E4" s="5">
        <f t="shared" si="3"/>
        <v>5140000</v>
      </c>
      <c r="F4" s="74">
        <f t="shared" si="4"/>
        <v>9531</v>
      </c>
      <c r="G4" s="74">
        <f t="shared" si="5"/>
        <v>7943</v>
      </c>
      <c r="H4" s="74">
        <f t="shared" si="6"/>
        <v>6619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f>50.1*10.764</f>
        <v>539.27639999999997</v>
      </c>
      <c r="R4" s="75">
        <v>5140000</v>
      </c>
      <c r="S4" s="75" t="s">
        <v>87</v>
      </c>
    </row>
    <row r="5" spans="1:19" x14ac:dyDescent="0.25">
      <c r="A5" s="4">
        <v>4</v>
      </c>
      <c r="B5" s="4">
        <f t="shared" si="0"/>
        <v>585.66923999999995</v>
      </c>
      <c r="C5" s="4">
        <f t="shared" si="1"/>
        <v>702.80308799999989</v>
      </c>
      <c r="D5" s="4">
        <f t="shared" si="2"/>
        <v>843.36370559999989</v>
      </c>
      <c r="E5" s="5">
        <f t="shared" si="3"/>
        <v>5660000</v>
      </c>
      <c r="F5" s="74">
        <f t="shared" si="4"/>
        <v>9664</v>
      </c>
      <c r="G5" s="74">
        <f t="shared" si="5"/>
        <v>8053</v>
      </c>
      <c r="H5" s="74">
        <f t="shared" si="6"/>
        <v>6711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f>54.41*10.764</f>
        <v>585.66923999999995</v>
      </c>
      <c r="R5" s="75">
        <v>5660000</v>
      </c>
      <c r="S5" s="75" t="s">
        <v>87</v>
      </c>
    </row>
    <row r="6" spans="1:19" x14ac:dyDescent="0.25">
      <c r="A6" s="4">
        <v>5</v>
      </c>
      <c r="B6" s="4">
        <f t="shared" si="0"/>
        <v>527.27272727272725</v>
      </c>
      <c r="C6" s="4">
        <f t="shared" si="1"/>
        <v>632.72727272727263</v>
      </c>
      <c r="D6" s="4">
        <f t="shared" si="2"/>
        <v>759.27272727272714</v>
      </c>
      <c r="E6" s="5">
        <f t="shared" si="3"/>
        <v>6099000</v>
      </c>
      <c r="F6" s="74">
        <f t="shared" si="4"/>
        <v>11567</v>
      </c>
      <c r="G6" s="74">
        <f t="shared" si="5"/>
        <v>9639</v>
      </c>
      <c r="H6" s="74">
        <f t="shared" si="6"/>
        <v>8033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v>580</v>
      </c>
      <c r="Q6" s="7">
        <f>P6/1.1</f>
        <v>527.27272727272725</v>
      </c>
      <c r="R6" s="75">
        <v>6099000</v>
      </c>
      <c r="S6" s="2"/>
    </row>
    <row r="7" spans="1:19" x14ac:dyDescent="0.25">
      <c r="A7" s="4">
        <v>6</v>
      </c>
      <c r="B7" s="4">
        <f t="shared" si="0"/>
        <v>402</v>
      </c>
      <c r="C7" s="4">
        <f t="shared" si="1"/>
        <v>482.4</v>
      </c>
      <c r="D7" s="4">
        <f t="shared" si="2"/>
        <v>578.88</v>
      </c>
      <c r="E7" s="5">
        <f t="shared" si="3"/>
        <v>4020000</v>
      </c>
      <c r="F7" s="74">
        <f t="shared" si="4"/>
        <v>10000</v>
      </c>
      <c r="G7" s="74">
        <f t="shared" si="5"/>
        <v>8333</v>
      </c>
      <c r="H7" s="74">
        <f t="shared" si="6"/>
        <v>6944</v>
      </c>
      <c r="I7" s="74">
        <f t="shared" si="7"/>
        <v>0</v>
      </c>
      <c r="J7" s="74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402</v>
      </c>
      <c r="R7" s="75">
        <v>4020000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ref="Q2:Q10" si="10">P8/1.2</f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/>
      <c r="F28" s="52" t="s">
        <v>84</v>
      </c>
      <c r="G28" s="52">
        <v>556</v>
      </c>
    </row>
    <row r="29" spans="1:19" s="10" customFormat="1" x14ac:dyDescent="0.25">
      <c r="C29" s="67" t="s">
        <v>1</v>
      </c>
      <c r="D29" s="67">
        <v>5259760</v>
      </c>
      <c r="F29" s="52" t="s">
        <v>71</v>
      </c>
      <c r="G29" s="52">
        <v>612</v>
      </c>
      <c r="H29" s="10">
        <f>G29/G28</f>
        <v>1.1007194244604317</v>
      </c>
    </row>
    <row r="30" spans="1:19" s="10" customFormat="1" x14ac:dyDescent="0.25">
      <c r="F30" s="52" t="s">
        <v>72</v>
      </c>
      <c r="G30" s="52"/>
    </row>
    <row r="31" spans="1:19" s="10" customFormat="1" x14ac:dyDescent="0.25">
      <c r="C31" s="70"/>
      <c r="D31" s="70"/>
      <c r="F31" s="70" t="s">
        <v>73</v>
      </c>
      <c r="G31" s="70">
        <f>G29*G30</f>
        <v>0</v>
      </c>
      <c r="H31" s="10">
        <f>G31/D29</f>
        <v>0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2024-11-22T11:18:07Z</dcterms:modified>
</cp:coreProperties>
</file>