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Report Making Cases\Worley Services India Pvt. Ltd\Land &amp; Building\"/>
    </mc:Choice>
  </mc:AlternateContent>
  <xr:revisionPtr revIDLastSave="0" documentId="8_{68D55D58-EDAB-4EB3-A2FA-18EAC6608E03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Valuation " sheetId="4" r:id="rId1"/>
    <sheet name="Sheet1" sheetId="11" r:id="rId2"/>
  </sheet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24" i="4" l="1"/>
  <c r="O22" i="4"/>
  <c r="H22" i="4"/>
  <c r="J22" i="4" s="1"/>
  <c r="K22" i="4" s="1"/>
  <c r="L22" i="4" s="1"/>
  <c r="N22" i="4" s="1"/>
  <c r="O21" i="4"/>
  <c r="H21" i="4"/>
  <c r="J21" i="4" s="1"/>
  <c r="K21" i="4" s="1"/>
  <c r="L21" i="4" s="1"/>
  <c r="N21" i="4" s="1"/>
  <c r="O20" i="4"/>
  <c r="H20" i="4"/>
  <c r="J20" i="4" s="1"/>
  <c r="K20" i="4" s="1"/>
  <c r="L20" i="4" s="1"/>
  <c r="N20" i="4" s="1"/>
  <c r="O19" i="4"/>
  <c r="H19" i="4"/>
  <c r="J19" i="4" s="1"/>
  <c r="K19" i="4" s="1"/>
  <c r="L19" i="4" s="1"/>
  <c r="N19" i="4" s="1"/>
  <c r="O18" i="4"/>
  <c r="H18" i="4"/>
  <c r="J18" i="4" s="1"/>
  <c r="K18" i="4" s="1"/>
  <c r="L18" i="4" s="1"/>
  <c r="N18" i="4" s="1"/>
  <c r="O17" i="4"/>
  <c r="H17" i="4"/>
  <c r="J17" i="4" s="1"/>
  <c r="K17" i="4" s="1"/>
  <c r="L17" i="4" s="1"/>
  <c r="N17" i="4" s="1"/>
  <c r="M19" i="4" l="1"/>
  <c r="M21" i="4"/>
  <c r="M17" i="4"/>
  <c r="M18" i="4"/>
  <c r="M20" i="4"/>
  <c r="M22" i="4"/>
  <c r="I17" i="4"/>
  <c r="I18" i="4"/>
  <c r="I19" i="4"/>
  <c r="I20" i="4"/>
  <c r="I21" i="4"/>
  <c r="I22" i="4"/>
  <c r="O16" i="4"/>
  <c r="H16" i="4"/>
  <c r="J16" i="4" s="1"/>
  <c r="K16" i="4" s="1"/>
  <c r="L16" i="4" s="1"/>
  <c r="N16" i="4" s="1"/>
  <c r="M16" i="4" l="1"/>
  <c r="I16" i="4"/>
  <c r="C11" i="4" l="1"/>
  <c r="K24" i="4" l="1"/>
  <c r="L24" i="4" s="1"/>
  <c r="O24" i="4" l="1"/>
  <c r="N24" i="4"/>
  <c r="C38" i="4" l="1"/>
  <c r="C124" i="4" l="1"/>
  <c r="B93" i="4" l="1"/>
  <c r="B94" i="4" s="1"/>
  <c r="C37" i="4" l="1"/>
  <c r="C34" i="4"/>
  <c r="C40" i="4" s="1"/>
  <c r="C29" i="4" l="1"/>
  <c r="C41" i="4" l="1"/>
  <c r="C42" i="4" s="1"/>
  <c r="C43" i="4" l="1"/>
  <c r="M24" i="4"/>
</calcChain>
</file>

<file path=xl/sharedStrings.xml><?xml version="1.0" encoding="utf-8"?>
<sst xmlns="http://schemas.openxmlformats.org/spreadsheetml/2006/main" count="58" uniqueCount="47">
  <si>
    <t>Valuation Year</t>
  </si>
  <si>
    <t>Total Life of Structure</t>
  </si>
  <si>
    <t>% of the depreciation rate to be deducted</t>
  </si>
  <si>
    <t>% Value</t>
  </si>
  <si>
    <t>Rate</t>
  </si>
  <si>
    <t>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</si>
  <si>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</si>
  <si>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</si>
  <si>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</si>
  <si>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</si>
  <si>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</si>
  <si>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</si>
  <si>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</si>
  <si>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Final Depreciated Rate to be considered</t>
  </si>
  <si>
    <t>Final Depreciated Value to be considered</t>
  </si>
  <si>
    <t xml:space="preserve"> Value</t>
  </si>
  <si>
    <t>Structure No.</t>
  </si>
  <si>
    <t>Estimated Replacement Rate</t>
  </si>
  <si>
    <t>Balance Life of Structures in Years</t>
  </si>
  <si>
    <t>Depreciation</t>
  </si>
  <si>
    <t>Estimated Replacement Cost / Insurable Value</t>
  </si>
  <si>
    <r>
      <t>(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>)</t>
    </r>
  </si>
  <si>
    <t>Interior and other Development</t>
  </si>
  <si>
    <t>Built up area</t>
  </si>
  <si>
    <t>Interior and Other Development</t>
  </si>
  <si>
    <t>Insurable Value</t>
  </si>
  <si>
    <t>Guideline Value</t>
  </si>
  <si>
    <t xml:space="preserve">Built Up Area </t>
  </si>
  <si>
    <t>Total Fair Market Value</t>
  </si>
  <si>
    <t>`</t>
  </si>
  <si>
    <t>Age Of Build. In Years(approx)</t>
  </si>
  <si>
    <t>Sq.M</t>
  </si>
  <si>
    <t>Total BUA</t>
  </si>
  <si>
    <t>Structure Value (as per approved plan)</t>
  </si>
  <si>
    <t xml:space="preserve">Ground Floor </t>
  </si>
  <si>
    <t xml:space="preserve"> </t>
  </si>
  <si>
    <t>(Sq. M)</t>
  </si>
  <si>
    <t xml:space="preserve">Total Land Area </t>
  </si>
  <si>
    <t>land area -</t>
  </si>
  <si>
    <t>Commercial 11 U A No. Ground Floor, New Energy House, Village - Kondivita, Andheri East, Mumbai, State - Maharashtra, India</t>
  </si>
  <si>
    <t>Basement -1</t>
  </si>
  <si>
    <t xml:space="preserve">1st Floor </t>
  </si>
  <si>
    <t xml:space="preserve">2nd Floor </t>
  </si>
  <si>
    <t>3rd Floor</t>
  </si>
  <si>
    <t>4th Floor</t>
  </si>
  <si>
    <t>5th Floor</t>
  </si>
  <si>
    <t>Year Of Const.(as per site information)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</si>
</sst>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0.000"/>
    <numFmt numFmtId="165" formatCode="_ * #,##0.0_ ;_ * \-#,##0.0_ ;_ * &quot;-&quot;??_ ;_ @_ 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sz val="8"/>
      <name val="Calibri"/>
      <family val="2"/>
      <scheme val="minor"/>
    </font>
    <font>
      <b/>
      <sz val="11"/>
      <name val="Rupee Foradian"/>
      <family val="2"/>
    </font>
    <font>
      <sz val="11"/>
      <color rgb="FF000000"/>
      <name val="Arial Narrow"/>
      <family val="2"/>
    </font>
    <font>
      <b/>
      <sz val="11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3"/>
      <color theme="1"/>
      <name val="Arial"/>
      <family val="2"/>
    </font>
    <font>
      <b/>
      <sz val="14"/>
      <color theme="1"/>
      <name val="Arial Narrow"/>
      <family val="2"/>
    </font>
    <font>
      <b/>
      <u/>
      <sz val="11"/>
      <color rgb="FFFF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</cellStyleXfs>
  <cellXfs count="104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top" wrapText="1" shrinkToFit="1"/>
    </xf>
    <xf numFmtId="0" fontId="3" fillId="0" borderId="0" xfId="0" applyFont="1"/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wrapText="1"/>
    </xf>
    <xf numFmtId="0" fontId="8" fillId="0" borderId="0" xfId="0" applyFont="1" applyAlignment="1">
      <alignment horizontal="center" vertical="top"/>
    </xf>
    <xf numFmtId="4" fontId="1" fillId="0" borderId="0" xfId="0" applyNumberFormat="1" applyFont="1"/>
    <xf numFmtId="4" fontId="3" fillId="0" borderId="0" xfId="0" applyNumberFormat="1" applyFont="1"/>
    <xf numFmtId="4" fontId="8" fillId="0" borderId="0" xfId="0" applyNumberFormat="1" applyFont="1"/>
    <xf numFmtId="0" fontId="8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4" fontId="7" fillId="0" borderId="1" xfId="0" applyNumberFormat="1" applyFont="1" applyBorder="1"/>
    <xf numFmtId="2" fontId="3" fillId="0" borderId="0" xfId="0" applyNumberFormat="1" applyFont="1"/>
    <xf numFmtId="0" fontId="1" fillId="0" borderId="0" xfId="0" applyFont="1" applyAlignment="1">
      <alignment horizontal="center"/>
    </xf>
    <xf numFmtId="0" fontId="7" fillId="0" borderId="0" xfId="0" applyFont="1"/>
    <xf numFmtId="43" fontId="7" fillId="0" borderId="0" xfId="1" applyFont="1"/>
    <xf numFmtId="43" fontId="1" fillId="0" borderId="0" xfId="0" applyNumberFormat="1" applyFont="1"/>
    <xf numFmtId="43" fontId="3" fillId="0" borderId="0" xfId="0" applyNumberFormat="1" applyFont="1"/>
    <xf numFmtId="0" fontId="4" fillId="0" borderId="0" xfId="0" applyFont="1" applyAlignment="1">
      <alignment horizontal="center"/>
    </xf>
    <xf numFmtId="0" fontId="7" fillId="0" borderId="1" xfId="1" applyNumberFormat="1" applyFont="1" applyBorder="1" applyAlignment="1">
      <alignment vertical="center" wrapText="1"/>
    </xf>
    <xf numFmtId="0" fontId="1" fillId="0" borderId="0" xfId="0" applyFont="1" applyAlignment="1">
      <alignment vertical="top"/>
    </xf>
    <xf numFmtId="0" fontId="6" fillId="0" borderId="0" xfId="0" applyFont="1"/>
    <xf numFmtId="0" fontId="1" fillId="0" borderId="0" xfId="0" applyFont="1" applyAlignment="1">
      <alignment vertical="top" wrapText="1"/>
    </xf>
    <xf numFmtId="0" fontId="3" fillId="0" borderId="0" xfId="0" applyFont="1" applyAlignment="1">
      <alignment vertical="top"/>
    </xf>
    <xf numFmtId="4" fontId="7" fillId="0" borderId="0" xfId="0" applyNumberFormat="1" applyFont="1" applyAlignment="1">
      <alignment vertical="top"/>
    </xf>
    <xf numFmtId="0" fontId="4" fillId="0" borderId="0" xfId="0" applyFont="1" applyAlignment="1">
      <alignment horizontal="center" vertical="top" wrapText="1" shrinkToFit="1"/>
    </xf>
    <xf numFmtId="0" fontId="7" fillId="0" borderId="1" xfId="0" applyFont="1" applyBorder="1" applyAlignment="1">
      <alignment wrapText="1"/>
    </xf>
    <xf numFmtId="0" fontId="10" fillId="0" borderId="1" xfId="0" applyFont="1" applyBorder="1" applyAlignment="1">
      <alignment wrapText="1"/>
    </xf>
    <xf numFmtId="0" fontId="1" fillId="0" borderId="0" xfId="0" applyFont="1" applyAlignment="1">
      <alignment horizontal="right" vertical="top" wrapText="1"/>
    </xf>
    <xf numFmtId="0" fontId="13" fillId="0" borderId="0" xfId="0" applyFont="1" applyAlignment="1">
      <alignment horizontal="left" vertical="top" wrapText="1"/>
    </xf>
    <xf numFmtId="0" fontId="6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3" fillId="0" borderId="0" xfId="0" applyFont="1" applyAlignment="1">
      <alignment horizontal="right" vertical="top" wrapText="1"/>
    </xf>
    <xf numFmtId="0" fontId="7" fillId="0" borderId="1" xfId="0" applyFont="1" applyBorder="1"/>
    <xf numFmtId="0" fontId="7" fillId="0" borderId="0" xfId="0" applyFont="1" applyAlignment="1">
      <alignment horizontal="center" wrapText="1"/>
    </xf>
    <xf numFmtId="4" fontId="7" fillId="0" borderId="0" xfId="0" applyNumberFormat="1" applyFont="1"/>
    <xf numFmtId="0" fontId="4" fillId="0" borderId="1" xfId="0" applyFont="1" applyBorder="1" applyAlignment="1">
      <alignment horizontal="center" vertical="top" wrapText="1" shrinkToFit="1"/>
    </xf>
    <xf numFmtId="0" fontId="3" fillId="0" borderId="0" xfId="0" applyFont="1" applyAlignment="1">
      <alignment horizontal="right" vertical="top" wrapText="1"/>
    </xf>
    <xf numFmtId="43" fontId="7" fillId="0" borderId="1" xfId="1" applyFont="1" applyBorder="1" applyAlignment="1">
      <alignment vertical="center" wrapText="1"/>
    </xf>
    <xf numFmtId="0" fontId="1" fillId="0" borderId="1" xfId="0" applyFont="1" applyBorder="1"/>
    <xf numFmtId="43" fontId="1" fillId="0" borderId="0" xfId="0" applyNumberFormat="1" applyFont="1" applyAlignment="1">
      <alignment vertical="top"/>
    </xf>
    <xf numFmtId="0" fontId="6" fillId="0" borderId="3" xfId="0" applyFont="1" applyBorder="1" applyAlignment="1">
      <alignment vertical="top" wrapText="1"/>
    </xf>
    <xf numFmtId="0" fontId="6" fillId="0" borderId="0" xfId="1" applyNumberFormat="1" applyFont="1" applyBorder="1" applyAlignment="1">
      <alignment horizontal="right" vertical="center"/>
    </xf>
    <xf numFmtId="43" fontId="8" fillId="0" borderId="0" xfId="1" applyFont="1" applyBorder="1" applyAlignment="1">
      <alignment horizontal="right" vertical="center"/>
    </xf>
    <xf numFmtId="43" fontId="7" fillId="0" borderId="0" xfId="1" applyFont="1" applyBorder="1" applyAlignment="1">
      <alignment vertical="center" wrapText="1"/>
    </xf>
    <xf numFmtId="43" fontId="10" fillId="0" borderId="0" xfId="1" applyFont="1" applyBorder="1" applyAlignment="1">
      <alignment vertical="center" wrapText="1"/>
    </xf>
    <xf numFmtId="2" fontId="1" fillId="0" borderId="0" xfId="1" applyNumberFormat="1" applyFont="1"/>
    <xf numFmtId="2" fontId="7" fillId="0" borderId="1" xfId="1" applyNumberFormat="1" applyFont="1" applyBorder="1" applyAlignment="1">
      <alignment vertical="top"/>
    </xf>
    <xf numFmtId="2" fontId="7" fillId="0" borderId="1" xfId="1" applyNumberFormat="1" applyFont="1" applyBorder="1"/>
    <xf numFmtId="2" fontId="7" fillId="0" borderId="0" xfId="1" applyNumberFormat="1" applyFont="1" applyBorder="1"/>
    <xf numFmtId="2" fontId="6" fillId="0" borderId="3" xfId="1" applyNumberFormat="1" applyFont="1" applyBorder="1"/>
    <xf numFmtId="2" fontId="7" fillId="0" borderId="0" xfId="1" applyNumberFormat="1" applyFont="1" applyAlignment="1">
      <alignment vertical="top"/>
    </xf>
    <xf numFmtId="2" fontId="3" fillId="0" borderId="0" xfId="1" applyNumberFormat="1" applyFont="1"/>
    <xf numFmtId="2" fontId="1" fillId="0" borderId="0" xfId="1" applyNumberFormat="1" applyFont="1" applyAlignment="1">
      <alignment wrapText="1"/>
    </xf>
    <xf numFmtId="2" fontId="14" fillId="0" borderId="5" xfId="0" applyNumberFormat="1" applyFont="1" applyBorder="1"/>
    <xf numFmtId="0" fontId="1" fillId="0" borderId="0" xfId="0" applyFont="1" applyBorder="1" applyAlignment="1">
      <alignment horizontal="center"/>
    </xf>
    <xf numFmtId="2" fontId="1" fillId="0" borderId="0" xfId="1" applyNumberFormat="1" applyFont="1" applyBorder="1" applyAlignment="1">
      <alignment wrapText="1"/>
    </xf>
    <xf numFmtId="0" fontId="15" fillId="0" borderId="0" xfId="0" applyFont="1" applyBorder="1"/>
    <xf numFmtId="0" fontId="16" fillId="0" borderId="0" xfId="0" applyFont="1" applyBorder="1"/>
    <xf numFmtId="0" fontId="0" fillId="0" borderId="0" xfId="0" applyFont="1" applyBorder="1"/>
    <xf numFmtId="0" fontId="1" fillId="0" borderId="0" xfId="0" applyFont="1" applyBorder="1"/>
    <xf numFmtId="0" fontId="3" fillId="0" borderId="0" xfId="0" applyFont="1" applyBorder="1"/>
    <xf numFmtId="0" fontId="1" fillId="0" borderId="0" xfId="0" applyFont="1" applyAlignment="1">
      <alignment horizontal="left"/>
    </xf>
    <xf numFmtId="0" fontId="8" fillId="0" borderId="0" xfId="0" applyFont="1" applyAlignment="1">
      <alignment horizontal="right" vertical="top"/>
    </xf>
    <xf numFmtId="43" fontId="8" fillId="0" borderId="0" xfId="1" applyFont="1" applyAlignment="1">
      <alignment vertical="top"/>
    </xf>
    <xf numFmtId="2" fontId="17" fillId="0" borderId="0" xfId="0" applyNumberFormat="1" applyFont="1" applyAlignment="1"/>
    <xf numFmtId="4" fontId="3" fillId="0" borderId="0" xfId="0" applyNumberFormat="1" applyFont="1" applyAlignment="1">
      <alignment vertical="top"/>
    </xf>
    <xf numFmtId="43" fontId="7" fillId="0" borderId="1" xfId="1" applyFont="1" applyBorder="1"/>
    <xf numFmtId="43" fontId="7" fillId="0" borderId="1" xfId="1" applyFont="1" applyBorder="1" applyAlignment="1">
      <alignment vertical="top"/>
    </xf>
    <xf numFmtId="43" fontId="3" fillId="0" borderId="0" xfId="1" applyFont="1"/>
    <xf numFmtId="2" fontId="1" fillId="0" borderId="0" xfId="0" applyNumberFormat="1" applyFont="1"/>
    <xf numFmtId="43" fontId="6" fillId="0" borderId="0" xfId="0" applyNumberFormat="1" applyFont="1"/>
    <xf numFmtId="0" fontId="1" fillId="0" borderId="0" xfId="0" applyFont="1" applyAlignment="1">
      <alignment horizontal="right"/>
    </xf>
    <xf numFmtId="43" fontId="1" fillId="0" borderId="0" xfId="0" applyNumberFormat="1" applyFont="1" applyAlignment="1">
      <alignment horizontal="right"/>
    </xf>
    <xf numFmtId="0" fontId="19" fillId="0" borderId="0" xfId="0" applyFont="1"/>
    <xf numFmtId="4" fontId="8" fillId="0" borderId="0" xfId="0" applyNumberFormat="1" applyFont="1" applyAlignment="1">
      <alignment vertical="top"/>
    </xf>
    <xf numFmtId="164" fontId="1" fillId="0" borderId="0" xfId="0" applyNumberFormat="1" applyFont="1" applyAlignment="1">
      <alignment vertical="top"/>
    </xf>
    <xf numFmtId="0" fontId="6" fillId="0" borderId="1" xfId="0" applyFont="1" applyBorder="1" applyAlignment="1">
      <alignment horizontal="center" wrapText="1"/>
    </xf>
    <xf numFmtId="43" fontId="6" fillId="0" borderId="1" xfId="1" applyFont="1" applyBorder="1"/>
    <xf numFmtId="43" fontId="4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 vertical="top"/>
    </xf>
    <xf numFmtId="0" fontId="7" fillId="2" borderId="1" xfId="0" applyFont="1" applyFill="1" applyBorder="1" applyAlignment="1">
      <alignment horizontal="center" wrapText="1"/>
    </xf>
    <xf numFmtId="43" fontId="7" fillId="2" borderId="1" xfId="1" applyFont="1" applyFill="1" applyBorder="1"/>
    <xf numFmtId="4" fontId="7" fillId="2" borderId="1" xfId="0" applyNumberFormat="1" applyFont="1" applyFill="1" applyBorder="1"/>
    <xf numFmtId="165" fontId="10" fillId="0" borderId="1" xfId="1" applyNumberFormat="1" applyFont="1" applyBorder="1"/>
    <xf numFmtId="43" fontId="7" fillId="0" borderId="1" xfId="1" applyNumberFormat="1" applyFont="1" applyBorder="1"/>
    <xf numFmtId="43" fontId="10" fillId="0" borderId="1" xfId="1" applyNumberFormat="1" applyFont="1" applyBorder="1"/>
    <xf numFmtId="43" fontId="4" fillId="0" borderId="1" xfId="1" applyFont="1" applyBorder="1" applyAlignment="1">
      <alignment horizontal="center" vertical="top" wrapText="1" shrinkToFit="1"/>
    </xf>
    <xf numFmtId="43" fontId="10" fillId="0" borderId="1" xfId="1" applyFont="1" applyBorder="1" applyAlignment="1">
      <alignment horizontal="center" vertical="center" wrapText="1"/>
    </xf>
    <xf numFmtId="43" fontId="1" fillId="0" borderId="1" xfId="1" applyFont="1" applyBorder="1"/>
    <xf numFmtId="43" fontId="6" fillId="0" borderId="1" xfId="1" applyFont="1" applyBorder="1" applyAlignment="1">
      <alignment vertical="top" wrapText="1"/>
    </xf>
    <xf numFmtId="0" fontId="3" fillId="0" borderId="1" xfId="1" applyNumberFormat="1" applyFont="1" applyBorder="1" applyAlignment="1">
      <alignment vertical="center" wrapText="1"/>
    </xf>
    <xf numFmtId="43" fontId="3" fillId="0" borderId="1" xfId="1" applyFont="1" applyBorder="1" applyAlignment="1">
      <alignment vertical="center" wrapText="1"/>
    </xf>
    <xf numFmtId="0" fontId="6" fillId="0" borderId="3" xfId="0" applyFont="1" applyBorder="1" applyAlignment="1">
      <alignment horizontal="center" vertical="top"/>
    </xf>
    <xf numFmtId="0" fontId="6" fillId="0" borderId="2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43" fontId="6" fillId="0" borderId="2" xfId="1" applyFont="1" applyBorder="1" applyAlignment="1">
      <alignment horizontal="center" vertical="top"/>
    </xf>
    <xf numFmtId="43" fontId="6" fillId="0" borderId="4" xfId="1" applyFont="1" applyBorder="1" applyAlignment="1">
      <alignment horizontal="center" vertical="top"/>
    </xf>
    <xf numFmtId="0" fontId="18" fillId="0" borderId="0" xfId="0" applyFont="1" applyAlignment="1">
      <alignment horizontal="left" wrapText="1"/>
    </xf>
    <xf numFmtId="0" fontId="6" fillId="0" borderId="3" xfId="0" applyFont="1" applyBorder="1" applyAlignment="1">
      <alignment horizontal="left" vertical="center" wrapText="1"/>
    </xf>
    <xf numFmtId="0" fontId="2" fillId="0" borderId="0" xfId="0" applyFont="1" applyAlignment="1">
      <alignment horizontal="left" wrapText="1"/>
    </xf>
  </cellXfs>
  <cellStyles count="3">
    <cellStyle name="Comma" xfId="1" builtinId="3"/>
    <cellStyle name="Comma 2" xfId="2" xr:uid="{E48405D6-DCCB-4ACA-ACCF-04B30786A29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933450</xdr:colOff>
      <xdr:row>0</xdr:row>
      <xdr:rowOff>112693</xdr:rowOff>
    </xdr:from>
    <xdr:to>
      <xdr:col>10</xdr:col>
      <xdr:colOff>180975</xdr:colOff>
      <xdr:row>12</xdr:row>
      <xdr:rowOff>200685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ADC525C-C3AF-438D-9072-7F54C5170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00725" y="112693"/>
          <a:ext cx="2752725" cy="2878817"/>
        </a:xfrm>
        <a:prstGeom prst="rect">
          <a:avLst/>
        </a:prstGeom>
      </xdr:spPr>
    </xdr:pic>
    <xdr:clientData/>
  </xdr:twoCellAnchor>
  <xdr:twoCellAnchor editAs="oneCell">
    <xdr:from>
      <xdr:col>10</xdr:col>
      <xdr:colOff>647700</xdr:colOff>
      <xdr:row>0</xdr:row>
      <xdr:rowOff>104775</xdr:rowOff>
    </xdr:from>
    <xdr:to>
      <xdr:col>14</xdr:col>
      <xdr:colOff>638175</xdr:colOff>
      <xdr:row>12</xdr:row>
      <xdr:rowOff>187307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374C95F-075F-4FE7-A0C0-2CEA65115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20175" y="104775"/>
          <a:ext cx="3867150" cy="2873357"/>
        </a:xfrm>
        <a:prstGeom prst="rect">
          <a:avLst/>
        </a:prstGeom>
      </xdr:spPr>
    </xdr:pic>
    <xdr:clientData/>
  </xdr:twoCellAnchor>
  <xdr:twoCellAnchor editAs="oneCell">
    <xdr:from>
      <xdr:col>14</xdr:col>
      <xdr:colOff>971550</xdr:colOff>
      <xdr:row>0</xdr:row>
      <xdr:rowOff>66676</xdr:rowOff>
    </xdr:from>
    <xdr:to>
      <xdr:col>17</xdr:col>
      <xdr:colOff>1086519</xdr:colOff>
      <xdr:row>12</xdr:row>
      <xdr:rowOff>142865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69D95E8-C6DE-4C64-8293-F9BDD6B7D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220700" y="66676"/>
          <a:ext cx="3991644" cy="2867014"/>
        </a:xfrm>
        <a:prstGeom prst="rect">
          <a:avLst/>
        </a:prstGeom>
      </xdr:spPr>
    </xdr:pic>
    <xdr:clientData/>
  </xdr:twoCellAnchor>
  <xdr:twoCellAnchor editAs="oneCell">
    <xdr:from>
      <xdr:col>15</xdr:col>
      <xdr:colOff>142876</xdr:colOff>
      <xdr:row>12</xdr:row>
      <xdr:rowOff>343736</xdr:rowOff>
    </xdr:from>
    <xdr:to>
      <xdr:col>18</xdr:col>
      <xdr:colOff>85726</xdr:colOff>
      <xdr:row>23</xdr:row>
      <xdr:rowOff>162762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913DE68-E9AE-438A-B7CC-2F74BE5D6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077951" y="3134561"/>
          <a:ext cx="3943350" cy="3086101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428625</xdr:colOff>
      <xdr:row>25</xdr:row>
      <xdr:rowOff>85725</xdr:rowOff>
    </xdr:from>
    <xdr:to>
      <xdr:col>12</xdr:col>
      <xdr:colOff>239118</xdr:colOff>
      <xdr:row>55</xdr:row>
      <xdr:rowOff>67550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0A59231-CC01-4C97-98CC-FBE1075C5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52775" y="6591300"/>
          <a:ext cx="7116168" cy="62683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410568</xdr:colOff>
      <xdr:row>33</xdr:row>
      <xdr:rowOff>172325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5AEC255-D82B-4AF8-B954-6E535E48E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116168" cy="62683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02BF7-299D-4D43-948D-1E2F0BE0F422}">
  <dimension ref="B1:Q181"/>
  <sheetViews>
    <sheetView tabSelected="1" zoomScaleNormal="100" workbookViewId="0">
      <pane xSplit="3" ySplit="14" topLeftCell="D15" activePane="bottomRight" state="frozen"/>
      <selection pane="topRight" activeCell="C1" sqref="C1"/>
      <selection pane="bottomLeft" activeCell="A7" sqref="A7"/>
      <selection pane="bottomRight" activeCell="C41" sqref="C41"/>
    </sheetView>
  </sheetViews>
  <sheetFormatPr defaultColWidth="20" defaultRowHeight="16.5" x14ac:dyDescent="0.3"/>
  <cols>
    <col min="1" max="1" width="6.7109375" style="1" customWidth="1"/>
    <col min="2" max="2" width="18.42578125" style="16" customWidth="1"/>
    <col min="3" max="3" width="15.7109375" style="56" customWidth="1"/>
    <col min="4" max="4" width="11.42578125" style="1" customWidth="1"/>
    <col min="5" max="5" width="9.42578125" style="1" customWidth="1"/>
    <col min="6" max="6" width="11.28515625" style="1" customWidth="1"/>
    <col min="7" max="7" width="15.140625" style="4" customWidth="1"/>
    <col min="8" max="8" width="13.140625" style="4" customWidth="1"/>
    <col min="9" max="9" width="12.42578125" style="4" customWidth="1"/>
    <col min="10" max="10" width="11.85546875" style="4" customWidth="1"/>
    <col min="11" max="11" width="10.85546875" style="1" customWidth="1"/>
    <col min="12" max="12" width="14" style="4" customWidth="1"/>
    <col min="13" max="13" width="16" style="1" customWidth="1"/>
    <col min="14" max="14" width="17.28515625" style="4" customWidth="1"/>
    <col min="15" max="15" width="18.140625" style="4" customWidth="1"/>
    <col min="16" max="16384" width="20" style="1"/>
  </cols>
  <sheetData>
    <row r="1" spans="2:16" x14ac:dyDescent="0.3">
      <c r="B1" s="58"/>
      <c r="C1" s="59"/>
    </row>
    <row r="2" spans="2:16" x14ac:dyDescent="0.3">
      <c r="B2" s="65"/>
      <c r="C2" s="60"/>
      <c r="D2" s="61"/>
      <c r="E2" s="62"/>
      <c r="F2" s="63"/>
      <c r="G2" s="64"/>
    </row>
    <row r="3" spans="2:16" ht="21.75" customHeight="1" x14ac:dyDescent="0.3">
      <c r="B3" s="101"/>
      <c r="C3" s="101"/>
      <c r="D3" s="101"/>
      <c r="E3" s="101"/>
      <c r="F3" s="101"/>
      <c r="G3" s="101"/>
    </row>
    <row r="4" spans="2:16" ht="29.25" customHeight="1" x14ac:dyDescent="0.3">
      <c r="B4" s="103" t="s">
        <v>39</v>
      </c>
      <c r="C4" s="103"/>
      <c r="D4" s="103"/>
      <c r="E4" s="103"/>
      <c r="F4" s="103"/>
      <c r="G4" s="103"/>
      <c r="H4" s="68"/>
      <c r="I4" s="1"/>
      <c r="J4" s="1"/>
      <c r="L4" s="1"/>
    </row>
    <row r="5" spans="2:16" ht="17.25" customHeight="1" x14ac:dyDescent="0.3">
      <c r="B5" s="68"/>
      <c r="C5" s="68"/>
      <c r="D5" s="68"/>
      <c r="E5" s="68"/>
      <c r="F5" s="68"/>
      <c r="G5" s="68"/>
      <c r="H5" s="68"/>
      <c r="I5" s="1"/>
      <c r="J5" s="1"/>
      <c r="L5" s="1"/>
    </row>
    <row r="6" spans="2:16" ht="15.75" customHeight="1" x14ac:dyDescent="0.3">
      <c r="B6" s="6" t="s">
        <v>10</v>
      </c>
      <c r="C6" s="49"/>
    </row>
    <row r="7" spans="2:16" x14ac:dyDescent="0.3">
      <c r="B7" s="12" t="s">
        <v>38</v>
      </c>
      <c r="C7" s="57"/>
      <c r="D7" s="36" t="s">
        <v>31</v>
      </c>
      <c r="G7" s="1"/>
      <c r="H7" s="1"/>
      <c r="I7" s="1"/>
      <c r="K7" s="4"/>
      <c r="M7" s="4"/>
      <c r="N7" s="1"/>
      <c r="O7" s="1"/>
    </row>
    <row r="8" spans="2:16" x14ac:dyDescent="0.3">
      <c r="B8" s="12" t="s">
        <v>38</v>
      </c>
      <c r="C8" s="57"/>
      <c r="D8" s="36" t="s">
        <v>31</v>
      </c>
      <c r="G8" s="1"/>
      <c r="H8" s="1"/>
      <c r="I8" s="1"/>
      <c r="K8" s="4"/>
      <c r="M8" s="4"/>
      <c r="N8" s="1"/>
      <c r="O8" s="1"/>
    </row>
    <row r="9" spans="2:16" x14ac:dyDescent="0.3">
      <c r="B9" s="80" t="s">
        <v>37</v>
      </c>
      <c r="C9" s="57">
        <v>4824.3999999999996</v>
      </c>
      <c r="D9" s="36" t="s">
        <v>31</v>
      </c>
      <c r="G9" s="1"/>
      <c r="H9" s="1"/>
      <c r="I9" s="1"/>
      <c r="K9" s="4"/>
      <c r="M9" s="4"/>
      <c r="N9" s="1"/>
      <c r="O9" s="1"/>
    </row>
    <row r="10" spans="2:16" x14ac:dyDescent="0.3">
      <c r="B10" s="13" t="s">
        <v>4</v>
      </c>
      <c r="C10" s="50">
        <v>68580</v>
      </c>
      <c r="D10" s="14"/>
      <c r="F10" s="72"/>
      <c r="G10" s="49"/>
      <c r="H10" s="1"/>
      <c r="K10" s="4"/>
      <c r="M10" s="4"/>
      <c r="N10" s="1"/>
      <c r="O10" s="1"/>
    </row>
    <row r="11" spans="2:16" x14ac:dyDescent="0.3">
      <c r="B11" s="84" t="s">
        <v>15</v>
      </c>
      <c r="C11" s="85">
        <f>C9*C10</f>
        <v>330857352</v>
      </c>
      <c r="D11" s="86"/>
      <c r="G11" s="18"/>
      <c r="H11" s="1"/>
      <c r="K11" s="4"/>
      <c r="M11" s="4"/>
      <c r="N11" s="1"/>
      <c r="O11" s="1"/>
    </row>
    <row r="12" spans="2:16" ht="20.25" customHeight="1" x14ac:dyDescent="0.3">
      <c r="B12" s="37"/>
      <c r="C12" s="52"/>
      <c r="D12" s="38"/>
      <c r="F12" s="18"/>
      <c r="G12" s="20"/>
      <c r="H12" s="1"/>
      <c r="K12" s="4"/>
      <c r="M12" s="4"/>
      <c r="N12" s="1"/>
      <c r="O12" s="1"/>
    </row>
    <row r="13" spans="2:16" ht="33" customHeight="1" x14ac:dyDescent="0.3">
      <c r="B13" s="102" t="s">
        <v>33</v>
      </c>
      <c r="C13" s="102"/>
      <c r="E13" s="17"/>
    </row>
    <row r="14" spans="2:16" s="2" customFormat="1" ht="51" x14ac:dyDescent="0.2">
      <c r="B14" s="90" t="s">
        <v>16</v>
      </c>
      <c r="C14" s="90" t="s">
        <v>27</v>
      </c>
      <c r="D14" s="39" t="s">
        <v>46</v>
      </c>
      <c r="E14" s="39" t="s">
        <v>0</v>
      </c>
      <c r="F14" s="39" t="s">
        <v>1</v>
      </c>
      <c r="G14" s="39" t="s">
        <v>17</v>
      </c>
      <c r="H14" s="39" t="s">
        <v>30</v>
      </c>
      <c r="I14" s="39" t="s">
        <v>18</v>
      </c>
      <c r="J14" s="39" t="s">
        <v>2</v>
      </c>
      <c r="K14" s="39" t="s">
        <v>3</v>
      </c>
      <c r="L14" s="39" t="s">
        <v>13</v>
      </c>
      <c r="M14" s="39" t="s">
        <v>19</v>
      </c>
      <c r="N14" s="39" t="s">
        <v>14</v>
      </c>
      <c r="O14" s="39" t="s">
        <v>20</v>
      </c>
      <c r="P14" s="2" t="s">
        <v>35</v>
      </c>
    </row>
    <row r="15" spans="2:16" s="21" customFormat="1" x14ac:dyDescent="0.2">
      <c r="B15" s="91"/>
      <c r="C15" s="90" t="s">
        <v>36</v>
      </c>
      <c r="D15" s="39"/>
      <c r="E15" s="39"/>
      <c r="F15" s="39"/>
      <c r="G15" s="3" t="s">
        <v>21</v>
      </c>
      <c r="H15" s="39"/>
      <c r="I15" s="39"/>
      <c r="J15" s="3"/>
      <c r="K15" s="3"/>
      <c r="L15" s="3" t="s">
        <v>21</v>
      </c>
      <c r="M15" s="3" t="s">
        <v>21</v>
      </c>
      <c r="N15" s="3" t="s">
        <v>21</v>
      </c>
      <c r="O15" s="3" t="s">
        <v>21</v>
      </c>
    </row>
    <row r="16" spans="2:16" s="21" customFormat="1" x14ac:dyDescent="0.3">
      <c r="B16" s="92" t="s">
        <v>40</v>
      </c>
      <c r="C16" s="41">
        <v>2231.31</v>
      </c>
      <c r="D16" s="94">
        <v>2000</v>
      </c>
      <c r="E16" s="22">
        <v>2024</v>
      </c>
      <c r="F16" s="41">
        <v>60</v>
      </c>
      <c r="G16" s="95">
        <v>30250</v>
      </c>
      <c r="H16" s="41">
        <f>E16-D16</f>
        <v>24</v>
      </c>
      <c r="I16" s="41">
        <f>F16-H16</f>
        <v>36</v>
      </c>
      <c r="J16" s="41">
        <f>IF(H16&gt;=5,90*H16/F16,0)</f>
        <v>36</v>
      </c>
      <c r="K16" s="41">
        <f>G16/100*J16</f>
        <v>10890</v>
      </c>
      <c r="L16" s="41">
        <f>ROUND((G16-K16),0)</f>
        <v>19360</v>
      </c>
      <c r="M16" s="41">
        <f>O16-N16</f>
        <v>24298966</v>
      </c>
      <c r="N16" s="41">
        <f>ROUND(L16*C16,0)</f>
        <v>43198162</v>
      </c>
      <c r="O16" s="41">
        <f>ROUND(G16*C16,0)</f>
        <v>67497128</v>
      </c>
    </row>
    <row r="17" spans="2:17" s="21" customFormat="1" x14ac:dyDescent="0.3">
      <c r="B17" s="92" t="s">
        <v>34</v>
      </c>
      <c r="C17" s="41">
        <v>1336.95</v>
      </c>
      <c r="D17" s="94">
        <v>2000</v>
      </c>
      <c r="E17" s="22">
        <v>2024</v>
      </c>
      <c r="F17" s="41">
        <v>60</v>
      </c>
      <c r="G17" s="95">
        <v>30250</v>
      </c>
      <c r="H17" s="41">
        <f t="shared" ref="H17:H22" si="0">E17-D17</f>
        <v>24</v>
      </c>
      <c r="I17" s="41">
        <f t="shared" ref="I17:I22" si="1">F17-H17</f>
        <v>36</v>
      </c>
      <c r="J17" s="41">
        <f t="shared" ref="J17:J22" si="2">IF(H17&gt;=5,90*H17/F17,0)</f>
        <v>36</v>
      </c>
      <c r="K17" s="41">
        <f t="shared" ref="K17:K22" si="3">G17/100*J17</f>
        <v>10890</v>
      </c>
      <c r="L17" s="41">
        <f t="shared" ref="L17:L22" si="4">ROUND((G17-K17),0)</f>
        <v>19360</v>
      </c>
      <c r="M17" s="41">
        <f t="shared" ref="M17:M22" si="5">O17-N17</f>
        <v>14559386</v>
      </c>
      <c r="N17" s="41">
        <f t="shared" ref="N17:N22" si="6">ROUND(L17*C17,0)</f>
        <v>25883352</v>
      </c>
      <c r="O17" s="41">
        <f t="shared" ref="O17:O22" si="7">ROUND(G17*C17,0)</f>
        <v>40442738</v>
      </c>
    </row>
    <row r="18" spans="2:17" s="21" customFormat="1" ht="19.5" customHeight="1" x14ac:dyDescent="0.3">
      <c r="B18" s="92" t="s">
        <v>41</v>
      </c>
      <c r="C18" s="92">
        <v>1291.53</v>
      </c>
      <c r="D18" s="94">
        <v>2000</v>
      </c>
      <c r="E18" s="22">
        <v>2024</v>
      </c>
      <c r="F18" s="41">
        <v>60</v>
      </c>
      <c r="G18" s="95">
        <v>30250</v>
      </c>
      <c r="H18" s="41">
        <f t="shared" si="0"/>
        <v>24</v>
      </c>
      <c r="I18" s="41">
        <f t="shared" si="1"/>
        <v>36</v>
      </c>
      <c r="J18" s="41">
        <f t="shared" si="2"/>
        <v>36</v>
      </c>
      <c r="K18" s="41">
        <f t="shared" si="3"/>
        <v>10890</v>
      </c>
      <c r="L18" s="41">
        <f t="shared" si="4"/>
        <v>19360</v>
      </c>
      <c r="M18" s="41">
        <f t="shared" si="5"/>
        <v>14064762</v>
      </c>
      <c r="N18" s="41">
        <f t="shared" si="6"/>
        <v>25004021</v>
      </c>
      <c r="O18" s="41">
        <f t="shared" si="7"/>
        <v>39068783</v>
      </c>
      <c r="P18" s="82"/>
      <c r="Q18" s="82"/>
    </row>
    <row r="19" spans="2:17" s="21" customFormat="1" ht="19.5" customHeight="1" x14ac:dyDescent="0.3">
      <c r="B19" s="92" t="s">
        <v>42</v>
      </c>
      <c r="C19" s="92">
        <v>1349.19</v>
      </c>
      <c r="D19" s="94">
        <v>2000</v>
      </c>
      <c r="E19" s="22">
        <v>2024</v>
      </c>
      <c r="F19" s="41">
        <v>60</v>
      </c>
      <c r="G19" s="95">
        <v>30250</v>
      </c>
      <c r="H19" s="41">
        <f t="shared" si="0"/>
        <v>24</v>
      </c>
      <c r="I19" s="41">
        <f t="shared" si="1"/>
        <v>36</v>
      </c>
      <c r="J19" s="41">
        <f t="shared" si="2"/>
        <v>36</v>
      </c>
      <c r="K19" s="41">
        <f t="shared" si="3"/>
        <v>10890</v>
      </c>
      <c r="L19" s="41">
        <f t="shared" si="4"/>
        <v>19360</v>
      </c>
      <c r="M19" s="41">
        <f t="shared" si="5"/>
        <v>14692680</v>
      </c>
      <c r="N19" s="41">
        <f t="shared" si="6"/>
        <v>26120318</v>
      </c>
      <c r="O19" s="41">
        <f t="shared" si="7"/>
        <v>40812998</v>
      </c>
      <c r="P19" s="82"/>
      <c r="Q19" s="82"/>
    </row>
    <row r="20" spans="2:17" s="21" customFormat="1" ht="19.5" customHeight="1" x14ac:dyDescent="0.3">
      <c r="B20" s="92" t="s">
        <v>43</v>
      </c>
      <c r="C20" s="92">
        <v>1431.19</v>
      </c>
      <c r="D20" s="94">
        <v>2000</v>
      </c>
      <c r="E20" s="22">
        <v>2024</v>
      </c>
      <c r="F20" s="41">
        <v>60</v>
      </c>
      <c r="G20" s="95">
        <v>30250</v>
      </c>
      <c r="H20" s="41">
        <f t="shared" si="0"/>
        <v>24</v>
      </c>
      <c r="I20" s="41">
        <f t="shared" si="1"/>
        <v>36</v>
      </c>
      <c r="J20" s="41">
        <f t="shared" si="2"/>
        <v>36</v>
      </c>
      <c r="K20" s="41">
        <f t="shared" si="3"/>
        <v>10890</v>
      </c>
      <c r="L20" s="41">
        <f t="shared" si="4"/>
        <v>19360</v>
      </c>
      <c r="M20" s="41">
        <f t="shared" si="5"/>
        <v>15585660</v>
      </c>
      <c r="N20" s="41">
        <f t="shared" si="6"/>
        <v>27707838</v>
      </c>
      <c r="O20" s="41">
        <f t="shared" si="7"/>
        <v>43293498</v>
      </c>
      <c r="P20" s="82"/>
      <c r="Q20" s="82"/>
    </row>
    <row r="21" spans="2:17" s="21" customFormat="1" ht="19.5" customHeight="1" x14ac:dyDescent="0.3">
      <c r="B21" s="92" t="s">
        <v>44</v>
      </c>
      <c r="C21" s="92">
        <v>1431.19</v>
      </c>
      <c r="D21" s="94">
        <v>2000</v>
      </c>
      <c r="E21" s="22">
        <v>2024</v>
      </c>
      <c r="F21" s="41">
        <v>60</v>
      </c>
      <c r="G21" s="95">
        <v>30250</v>
      </c>
      <c r="H21" s="41">
        <f t="shared" si="0"/>
        <v>24</v>
      </c>
      <c r="I21" s="41">
        <f t="shared" si="1"/>
        <v>36</v>
      </c>
      <c r="J21" s="41">
        <f t="shared" si="2"/>
        <v>36</v>
      </c>
      <c r="K21" s="41">
        <f t="shared" si="3"/>
        <v>10890</v>
      </c>
      <c r="L21" s="41">
        <f t="shared" si="4"/>
        <v>19360</v>
      </c>
      <c r="M21" s="41">
        <f t="shared" si="5"/>
        <v>15585660</v>
      </c>
      <c r="N21" s="41">
        <f t="shared" si="6"/>
        <v>27707838</v>
      </c>
      <c r="O21" s="41">
        <f t="shared" si="7"/>
        <v>43293498</v>
      </c>
      <c r="P21" s="82"/>
      <c r="Q21" s="82"/>
    </row>
    <row r="22" spans="2:17" s="21" customFormat="1" x14ac:dyDescent="0.3">
      <c r="B22" s="92" t="s">
        <v>45</v>
      </c>
      <c r="C22" s="92">
        <v>1431.19</v>
      </c>
      <c r="D22" s="94">
        <v>2000</v>
      </c>
      <c r="E22" s="22">
        <v>2024</v>
      </c>
      <c r="F22" s="41">
        <v>60</v>
      </c>
      <c r="G22" s="95">
        <v>30250</v>
      </c>
      <c r="H22" s="41">
        <f t="shared" si="0"/>
        <v>24</v>
      </c>
      <c r="I22" s="41">
        <f t="shared" si="1"/>
        <v>36</v>
      </c>
      <c r="J22" s="41">
        <f t="shared" si="2"/>
        <v>36</v>
      </c>
      <c r="K22" s="41">
        <f t="shared" si="3"/>
        <v>10890</v>
      </c>
      <c r="L22" s="41">
        <f t="shared" si="4"/>
        <v>19360</v>
      </c>
      <c r="M22" s="41">
        <f t="shared" si="5"/>
        <v>15585660</v>
      </c>
      <c r="N22" s="41">
        <f t="shared" si="6"/>
        <v>27707838</v>
      </c>
      <c r="O22" s="41">
        <f t="shared" si="7"/>
        <v>43293498</v>
      </c>
    </row>
    <row r="23" spans="2:17" s="21" customFormat="1" x14ac:dyDescent="0.3">
      <c r="B23" s="92"/>
      <c r="C23" s="92"/>
      <c r="D23" s="42"/>
      <c r="E23" s="22"/>
      <c r="F23" s="41"/>
      <c r="G23" s="41"/>
      <c r="H23" s="41"/>
      <c r="I23" s="41"/>
      <c r="J23" s="41"/>
      <c r="K23" s="41"/>
      <c r="L23" s="41"/>
      <c r="M23" s="41"/>
      <c r="N23" s="41"/>
      <c r="O23" s="41"/>
    </row>
    <row r="24" spans="2:17" s="24" customFormat="1" x14ac:dyDescent="0.3">
      <c r="B24" s="93" t="s">
        <v>32</v>
      </c>
      <c r="C24" s="81">
        <f>SUM(C16:C23)</f>
        <v>10502.550000000001</v>
      </c>
      <c r="D24" s="42"/>
      <c r="E24" s="22"/>
      <c r="F24" s="41"/>
      <c r="G24" s="41"/>
      <c r="H24" s="41"/>
      <c r="I24" s="41"/>
      <c r="J24" s="41"/>
      <c r="K24" s="41">
        <f>G24/100*J24</f>
        <v>0</v>
      </c>
      <c r="L24" s="41">
        <f>ROUND((G24-K24),0)</f>
        <v>0</v>
      </c>
      <c r="M24" s="81">
        <f ca="1">SUM(M17:M24)</f>
        <v>11913106</v>
      </c>
      <c r="N24" s="81">
        <f>SUM(N16:N22)</f>
        <v>203329367</v>
      </c>
      <c r="O24" s="81">
        <f>SUM(O16:O22)</f>
        <v>317702141</v>
      </c>
      <c r="P24" s="74"/>
    </row>
    <row r="25" spans="2:17" s="24" customFormat="1" ht="18.75" customHeight="1" x14ac:dyDescent="0.3">
      <c r="B25" s="44"/>
      <c r="C25" s="53"/>
      <c r="D25" s="45"/>
      <c r="E25" s="45"/>
      <c r="F25" s="46"/>
      <c r="G25" s="47"/>
      <c r="H25" s="48"/>
      <c r="I25" s="48"/>
      <c r="J25" s="48"/>
      <c r="K25" s="48"/>
      <c r="L25" s="48"/>
    </row>
    <row r="26" spans="2:17" x14ac:dyDescent="0.3">
      <c r="B26" s="96" t="s">
        <v>22</v>
      </c>
      <c r="C26" s="96"/>
      <c r="D26" s="23"/>
      <c r="E26" s="23"/>
      <c r="G26" s="69"/>
      <c r="H26" s="27"/>
      <c r="I26" s="1"/>
      <c r="J26" s="1"/>
      <c r="L26" s="1"/>
      <c r="N26" s="1"/>
      <c r="O26" s="1"/>
      <c r="P26" s="19"/>
    </row>
    <row r="27" spans="2:17" x14ac:dyDescent="0.3">
      <c r="B27" s="12" t="s">
        <v>23</v>
      </c>
      <c r="C27" s="70"/>
      <c r="D27" s="23"/>
      <c r="E27" s="4"/>
      <c r="F27" s="69"/>
      <c r="H27" s="83"/>
      <c r="I27" s="1"/>
      <c r="J27" s="1"/>
      <c r="L27" s="1"/>
      <c r="M27" s="77"/>
      <c r="N27" s="77"/>
      <c r="O27" s="1"/>
      <c r="P27" s="19"/>
    </row>
    <row r="28" spans="2:17" x14ac:dyDescent="0.3">
      <c r="B28" s="13" t="s">
        <v>4</v>
      </c>
      <c r="C28" s="71"/>
      <c r="D28" s="23"/>
      <c r="E28" s="23"/>
      <c r="G28" s="27"/>
      <c r="H28" s="27"/>
      <c r="I28" s="24"/>
      <c r="J28" s="24"/>
      <c r="K28" s="24"/>
      <c r="L28" s="24"/>
      <c r="N28" s="76"/>
      <c r="O28" s="1"/>
    </row>
    <row r="29" spans="2:17" x14ac:dyDescent="0.3">
      <c r="B29" s="13" t="s">
        <v>5</v>
      </c>
      <c r="C29" s="70">
        <f>ROUND((C27*C28),0)</f>
        <v>0</v>
      </c>
      <c r="D29" s="23"/>
      <c r="E29" s="79"/>
      <c r="G29" s="27"/>
      <c r="H29" s="27"/>
      <c r="I29" s="1"/>
      <c r="J29" s="1"/>
      <c r="L29" s="19"/>
      <c r="M29" s="19"/>
      <c r="N29" s="19"/>
      <c r="O29" s="1"/>
    </row>
    <row r="30" spans="2:17" x14ac:dyDescent="0.3">
      <c r="B30" s="25"/>
      <c r="C30" s="54"/>
      <c r="D30" s="23"/>
      <c r="E30" s="43"/>
      <c r="G30" s="78"/>
      <c r="H30" s="78"/>
      <c r="I30" s="1"/>
      <c r="J30" s="24"/>
      <c r="K30" s="24"/>
      <c r="L30" s="1"/>
      <c r="N30" s="1"/>
      <c r="O30" s="1"/>
    </row>
    <row r="31" spans="2:17" ht="16.5" customHeight="1" x14ac:dyDescent="0.3">
      <c r="B31" s="97" t="s">
        <v>12</v>
      </c>
      <c r="C31" s="98"/>
      <c r="D31" s="23"/>
      <c r="E31" s="26"/>
      <c r="F31" s="11"/>
      <c r="G31" s="67"/>
      <c r="H31" s="66"/>
      <c r="I31" s="1"/>
      <c r="J31" s="1"/>
      <c r="L31" s="1"/>
      <c r="M31" s="75"/>
      <c r="N31" s="1"/>
      <c r="O31" s="1"/>
    </row>
    <row r="32" spans="2:17" x14ac:dyDescent="0.3">
      <c r="B32" s="12" t="s">
        <v>8</v>
      </c>
      <c r="C32" s="51"/>
      <c r="D32" s="28"/>
      <c r="E32" s="4"/>
      <c r="F32" s="11"/>
      <c r="H32" s="1"/>
      <c r="I32" s="1"/>
      <c r="J32" s="1"/>
      <c r="L32" s="1"/>
      <c r="M32" s="75"/>
      <c r="N32" s="1"/>
      <c r="O32" s="1"/>
    </row>
    <row r="33" spans="2:16" x14ac:dyDescent="0.3">
      <c r="B33" s="13" t="s">
        <v>4</v>
      </c>
      <c r="C33" s="50"/>
      <c r="D33" s="17"/>
      <c r="E33" s="4"/>
      <c r="H33" s="1"/>
      <c r="I33" s="1"/>
      <c r="J33" s="1"/>
      <c r="L33" s="1"/>
      <c r="N33" s="1"/>
      <c r="O33" s="1"/>
    </row>
    <row r="34" spans="2:16" x14ac:dyDescent="0.3">
      <c r="B34" s="13" t="s">
        <v>5</v>
      </c>
      <c r="C34" s="51">
        <f>ROUND((C32*C33),0)</f>
        <v>0</v>
      </c>
      <c r="D34" s="5"/>
      <c r="E34" s="4"/>
      <c r="H34" s="1"/>
      <c r="I34" s="1"/>
      <c r="J34" s="1"/>
      <c r="L34" s="1"/>
      <c r="M34" s="24"/>
      <c r="O34" s="1"/>
    </row>
    <row r="35" spans="2:16" x14ac:dyDescent="0.3">
      <c r="C35" s="55"/>
      <c r="D35" s="5"/>
      <c r="E35" s="5"/>
      <c r="G35" s="11"/>
      <c r="I35" s="7"/>
      <c r="J35" s="7"/>
      <c r="M35" s="75"/>
      <c r="N35" s="1"/>
    </row>
    <row r="36" spans="2:16" x14ac:dyDescent="0.3">
      <c r="B36" s="99"/>
      <c r="C36" s="100"/>
      <c r="D36" s="11"/>
      <c r="E36" s="4"/>
      <c r="F36" s="7"/>
      <c r="G36" s="7"/>
      <c r="H36" s="1"/>
      <c r="J36" s="11"/>
      <c r="K36" s="4"/>
      <c r="M36" s="24"/>
      <c r="O36" s="1"/>
    </row>
    <row r="37" spans="2:16" x14ac:dyDescent="0.3">
      <c r="B37" s="29" t="s">
        <v>10</v>
      </c>
      <c r="C37" s="88">
        <f>C11</f>
        <v>330857352</v>
      </c>
      <c r="D37" s="9"/>
      <c r="E37" s="9"/>
      <c r="F37" s="10"/>
      <c r="G37" s="10"/>
      <c r="H37" s="1"/>
      <c r="J37" s="8"/>
      <c r="K37" s="4"/>
      <c r="M37" s="75"/>
      <c r="N37" s="1"/>
      <c r="O37" s="1"/>
    </row>
    <row r="38" spans="2:16" x14ac:dyDescent="0.3">
      <c r="B38" s="29" t="s">
        <v>11</v>
      </c>
      <c r="C38" s="88">
        <f>N24</f>
        <v>203329367</v>
      </c>
      <c r="D38" s="9"/>
      <c r="E38" s="9"/>
      <c r="F38" s="73"/>
      <c r="J38" s="10"/>
      <c r="K38" s="4"/>
      <c r="M38" s="75"/>
      <c r="N38" s="1"/>
      <c r="P38" s="4"/>
    </row>
    <row r="39" spans="2:16" ht="33" x14ac:dyDescent="0.3">
      <c r="B39" s="29" t="s">
        <v>24</v>
      </c>
      <c r="C39" s="88"/>
      <c r="D39" s="9"/>
      <c r="E39" s="9"/>
      <c r="F39" s="10"/>
      <c r="G39" s="10"/>
      <c r="J39" s="10"/>
      <c r="K39" s="4"/>
      <c r="M39" s="75"/>
      <c r="N39" s="1"/>
      <c r="O39" s="1"/>
    </row>
    <row r="40" spans="2:16" x14ac:dyDescent="0.3">
      <c r="B40" s="29" t="s">
        <v>9</v>
      </c>
      <c r="C40" s="88">
        <f>C34</f>
        <v>0</v>
      </c>
      <c r="D40" s="9"/>
      <c r="E40" s="9"/>
      <c r="F40" s="10"/>
      <c r="G40" s="10"/>
      <c r="H40" s="1"/>
      <c r="J40" s="10"/>
      <c r="K40" s="4"/>
      <c r="M40" s="4"/>
      <c r="N40" s="1"/>
      <c r="O40" s="1"/>
    </row>
    <row r="41" spans="2:16" ht="33" x14ac:dyDescent="0.3">
      <c r="B41" s="30" t="s">
        <v>28</v>
      </c>
      <c r="C41" s="89">
        <f>C37+C38+C39+C40</f>
        <v>534186719</v>
      </c>
      <c r="D41" s="8"/>
      <c r="E41" s="4"/>
      <c r="F41" s="15"/>
      <c r="G41" s="4" t="s">
        <v>29</v>
      </c>
      <c r="J41" s="1"/>
      <c r="K41" s="4"/>
      <c r="M41" s="4"/>
      <c r="N41" s="1"/>
      <c r="O41" s="1"/>
    </row>
    <row r="42" spans="2:16" x14ac:dyDescent="0.3">
      <c r="B42" s="30" t="s">
        <v>6</v>
      </c>
      <c r="C42" s="89">
        <f>ROUND(C41*0.9,0)</f>
        <v>480768047</v>
      </c>
      <c r="D42" s="8"/>
      <c r="E42" s="4"/>
      <c r="J42" s="1"/>
      <c r="K42" s="4"/>
      <c r="M42" s="4"/>
      <c r="N42" s="1"/>
      <c r="O42" s="1"/>
    </row>
    <row r="43" spans="2:16" x14ac:dyDescent="0.3">
      <c r="B43" s="30" t="s">
        <v>7</v>
      </c>
      <c r="C43" s="89">
        <f>MROUND(C41*80%,1)</f>
        <v>427349375</v>
      </c>
      <c r="D43" s="8"/>
      <c r="E43" s="4"/>
      <c r="F43" s="15"/>
      <c r="G43" s="15"/>
      <c r="J43" s="1"/>
      <c r="K43" s="4"/>
      <c r="M43" s="4"/>
      <c r="N43" s="1"/>
      <c r="O43" s="1"/>
    </row>
    <row r="44" spans="2:16" x14ac:dyDescent="0.3">
      <c r="B44" s="30" t="s">
        <v>25</v>
      </c>
      <c r="C44" s="87"/>
      <c r="D44" s="4"/>
      <c r="E44" s="4"/>
      <c r="F44" s="4"/>
      <c r="J44" s="1"/>
      <c r="K44" s="4"/>
      <c r="M44" s="31"/>
      <c r="N44" s="1"/>
      <c r="O44" s="1"/>
    </row>
    <row r="45" spans="2:16" x14ac:dyDescent="0.3">
      <c r="B45" s="29" t="s">
        <v>26</v>
      </c>
      <c r="C45" s="87"/>
      <c r="D45" s="4"/>
      <c r="E45" s="4"/>
      <c r="F45" s="4"/>
      <c r="J45" s="1"/>
      <c r="K45" s="4"/>
      <c r="M45" s="31"/>
      <c r="N45" s="1"/>
      <c r="O45" s="1"/>
    </row>
    <row r="46" spans="2:16" x14ac:dyDescent="0.3">
      <c r="B46" s="1"/>
      <c r="F46" s="73"/>
    </row>
    <row r="47" spans="2:16" x14ac:dyDescent="0.3">
      <c r="B47" s="1"/>
      <c r="F47" s="73"/>
      <c r="M47" s="32"/>
    </row>
    <row r="48" spans="2:16" x14ac:dyDescent="0.3">
      <c r="B48" s="1"/>
      <c r="M48" s="32"/>
    </row>
    <row r="49" spans="2:13" x14ac:dyDescent="0.3">
      <c r="B49" s="1"/>
      <c r="M49" s="32"/>
    </row>
    <row r="50" spans="2:13" x14ac:dyDescent="0.3">
      <c r="B50" s="1"/>
      <c r="M50" s="32"/>
    </row>
    <row r="51" spans="2:13" x14ac:dyDescent="0.3">
      <c r="B51" s="1"/>
      <c r="M51" s="32"/>
    </row>
    <row r="52" spans="2:13" ht="16.5" customHeight="1" x14ac:dyDescent="0.3">
      <c r="B52" s="1"/>
      <c r="M52" s="32"/>
    </row>
    <row r="53" spans="2:13" x14ac:dyDescent="0.3">
      <c r="B53" s="1"/>
      <c r="M53" s="32"/>
    </row>
    <row r="54" spans="2:13" x14ac:dyDescent="0.3">
      <c r="B54" s="1"/>
    </row>
    <row r="55" spans="2:13" x14ac:dyDescent="0.3">
      <c r="B55" s="1"/>
    </row>
    <row r="56" spans="2:13" x14ac:dyDescent="0.3">
      <c r="B56" s="1"/>
      <c r="C56" s="49"/>
    </row>
    <row r="57" spans="2:13" x14ac:dyDescent="0.3">
      <c r="B57" s="1"/>
      <c r="C57" s="49"/>
    </row>
    <row r="58" spans="2:13" x14ac:dyDescent="0.3">
      <c r="B58" s="1"/>
      <c r="C58" s="49"/>
    </row>
    <row r="59" spans="2:13" x14ac:dyDescent="0.3">
      <c r="B59" s="1"/>
    </row>
    <row r="60" spans="2:13" x14ac:dyDescent="0.3">
      <c r="B60" s="1"/>
      <c r="C60" s="49"/>
    </row>
    <row r="61" spans="2:13" x14ac:dyDescent="0.3">
      <c r="B61" s="1"/>
      <c r="C61" s="49"/>
      <c r="F61" s="15"/>
      <c r="G61" s="15"/>
    </row>
    <row r="62" spans="2:13" x14ac:dyDescent="0.3">
      <c r="B62" s="1"/>
      <c r="C62" s="49"/>
    </row>
    <row r="63" spans="2:13" x14ac:dyDescent="0.3">
      <c r="B63" s="1"/>
      <c r="C63" s="49"/>
    </row>
    <row r="64" spans="2:13" x14ac:dyDescent="0.3">
      <c r="B64" s="1"/>
      <c r="C64" s="49"/>
    </row>
    <row r="65" spans="2:11" x14ac:dyDescent="0.3">
      <c r="B65" s="1"/>
      <c r="C65" s="49"/>
      <c r="G65" s="33"/>
      <c r="H65" s="33"/>
      <c r="I65" s="33"/>
      <c r="J65" s="33"/>
      <c r="K65" s="6"/>
    </row>
    <row r="66" spans="2:11" x14ac:dyDescent="0.3">
      <c r="B66" s="1"/>
      <c r="C66" s="49"/>
      <c r="G66" s="31"/>
      <c r="H66" s="1"/>
      <c r="I66" s="31"/>
      <c r="J66" s="31"/>
    </row>
    <row r="67" spans="2:11" x14ac:dyDescent="0.3">
      <c r="B67" s="1"/>
      <c r="C67" s="49"/>
      <c r="G67" s="31"/>
      <c r="H67" s="31"/>
      <c r="I67" s="40"/>
      <c r="J67" s="40"/>
    </row>
    <row r="68" spans="2:11" x14ac:dyDescent="0.3">
      <c r="B68" s="1"/>
      <c r="C68" s="49"/>
      <c r="G68" s="31"/>
      <c r="H68" s="31"/>
      <c r="I68" s="31"/>
      <c r="J68" s="31"/>
    </row>
    <row r="69" spans="2:11" x14ac:dyDescent="0.3">
      <c r="B69" s="1"/>
      <c r="C69" s="49"/>
      <c r="G69" s="31"/>
      <c r="H69" s="34"/>
      <c r="I69" s="31"/>
      <c r="J69" s="31"/>
    </row>
    <row r="70" spans="2:11" x14ac:dyDescent="0.3">
      <c r="B70" s="1"/>
      <c r="C70" s="49"/>
      <c r="G70" s="31"/>
      <c r="H70" s="31"/>
      <c r="I70" s="31"/>
      <c r="J70" s="31"/>
    </row>
    <row r="71" spans="2:11" x14ac:dyDescent="0.3">
      <c r="B71" s="1"/>
      <c r="C71" s="49"/>
      <c r="G71" s="31"/>
      <c r="H71" s="31"/>
      <c r="I71" s="31"/>
      <c r="J71" s="31"/>
    </row>
    <row r="72" spans="2:11" x14ac:dyDescent="0.3">
      <c r="B72" s="1"/>
      <c r="C72" s="49"/>
      <c r="G72" s="31"/>
      <c r="H72" s="31"/>
      <c r="I72" s="31"/>
      <c r="J72" s="31"/>
    </row>
    <row r="73" spans="2:11" x14ac:dyDescent="0.3">
      <c r="B73" s="1"/>
      <c r="C73" s="49"/>
      <c r="G73" s="31"/>
      <c r="H73" s="31"/>
      <c r="I73" s="31"/>
      <c r="J73" s="31"/>
    </row>
    <row r="74" spans="2:11" x14ac:dyDescent="0.3">
      <c r="B74" s="1"/>
      <c r="C74" s="49"/>
      <c r="G74" s="31"/>
      <c r="H74" s="31"/>
      <c r="I74" s="31"/>
      <c r="J74" s="31"/>
    </row>
    <row r="75" spans="2:11" x14ac:dyDescent="0.3">
      <c r="B75" s="1"/>
      <c r="C75" s="49"/>
      <c r="G75" s="31"/>
      <c r="H75" s="31"/>
      <c r="I75" s="31"/>
      <c r="J75" s="31"/>
    </row>
    <row r="76" spans="2:11" x14ac:dyDescent="0.3">
      <c r="B76" s="1"/>
      <c r="C76" s="49"/>
    </row>
    <row r="77" spans="2:11" x14ac:dyDescent="0.3">
      <c r="B77" s="1"/>
      <c r="C77" s="49"/>
    </row>
    <row r="78" spans="2:11" x14ac:dyDescent="0.3">
      <c r="B78" s="1"/>
      <c r="C78" s="49"/>
    </row>
    <row r="79" spans="2:11" x14ac:dyDescent="0.3">
      <c r="B79" s="1"/>
      <c r="C79" s="49"/>
    </row>
    <row r="80" spans="2:11" x14ac:dyDescent="0.3">
      <c r="B80" s="1"/>
      <c r="C80" s="49"/>
    </row>
    <row r="81" spans="2:7" x14ac:dyDescent="0.3">
      <c r="B81" s="1"/>
      <c r="C81" s="49"/>
      <c r="G81" s="35"/>
    </row>
    <row r="82" spans="2:7" x14ac:dyDescent="0.3">
      <c r="B82" s="1"/>
      <c r="C82" s="49"/>
      <c r="G82" s="35"/>
    </row>
    <row r="83" spans="2:7" x14ac:dyDescent="0.3">
      <c r="B83" s="1"/>
      <c r="C83" s="49"/>
      <c r="G83" s="35"/>
    </row>
    <row r="84" spans="2:7" x14ac:dyDescent="0.3">
      <c r="B84" s="1"/>
      <c r="C84" s="49"/>
      <c r="G84" s="35"/>
    </row>
    <row r="85" spans="2:7" x14ac:dyDescent="0.3">
      <c r="B85" s="1"/>
      <c r="C85" s="49"/>
      <c r="G85" s="35"/>
    </row>
    <row r="86" spans="2:7" x14ac:dyDescent="0.3">
      <c r="B86" s="1"/>
      <c r="C86" s="49"/>
      <c r="G86" s="35"/>
    </row>
    <row r="87" spans="2:7" x14ac:dyDescent="0.3">
      <c r="B87" s="1"/>
      <c r="C87" s="49"/>
      <c r="G87" s="35"/>
    </row>
    <row r="88" spans="2:7" x14ac:dyDescent="0.3">
      <c r="B88" s="1"/>
      <c r="C88" s="49"/>
      <c r="G88" s="35"/>
    </row>
    <row r="89" spans="2:7" x14ac:dyDescent="0.3">
      <c r="B89" s="1"/>
      <c r="C89" s="49"/>
      <c r="G89" s="35"/>
    </row>
    <row r="90" spans="2:7" x14ac:dyDescent="0.3">
      <c r="B90" s="1"/>
      <c r="C90" s="49"/>
      <c r="G90" s="35"/>
    </row>
    <row r="91" spans="2:7" x14ac:dyDescent="0.3">
      <c r="B91" s="1"/>
      <c r="C91" s="49"/>
    </row>
    <row r="92" spans="2:7" x14ac:dyDescent="0.3">
      <c r="B92" s="1"/>
      <c r="C92" s="49"/>
    </row>
    <row r="93" spans="2:7" x14ac:dyDescent="0.3">
      <c r="B93" s="1">
        <f>3350000/300</f>
        <v>11166.666666666666</v>
      </c>
      <c r="C93" s="49"/>
    </row>
    <row r="94" spans="2:7" x14ac:dyDescent="0.3">
      <c r="B94" s="1">
        <f>B93/10.764</f>
        <v>1037.4086461042982</v>
      </c>
      <c r="C94" s="49"/>
    </row>
    <row r="95" spans="2:7" x14ac:dyDescent="0.3">
      <c r="B95" s="1"/>
      <c r="C95" s="49"/>
    </row>
    <row r="96" spans="2:7" x14ac:dyDescent="0.3">
      <c r="B96" s="1"/>
      <c r="C96" s="49"/>
    </row>
    <row r="97" spans="2:3" x14ac:dyDescent="0.3">
      <c r="B97" s="1"/>
      <c r="C97" s="49"/>
    </row>
    <row r="98" spans="2:3" x14ac:dyDescent="0.3">
      <c r="B98" s="1"/>
      <c r="C98" s="49"/>
    </row>
    <row r="99" spans="2:3" x14ac:dyDescent="0.3">
      <c r="B99" s="1"/>
      <c r="C99" s="49"/>
    </row>
    <row r="100" spans="2:3" x14ac:dyDescent="0.3">
      <c r="B100" s="1"/>
      <c r="C100" s="49"/>
    </row>
    <row r="101" spans="2:3" x14ac:dyDescent="0.3">
      <c r="B101" s="1"/>
      <c r="C101" s="49"/>
    </row>
    <row r="102" spans="2:3" x14ac:dyDescent="0.3">
      <c r="B102" s="1"/>
      <c r="C102" s="49"/>
    </row>
    <row r="103" spans="2:3" x14ac:dyDescent="0.3">
      <c r="B103" s="1"/>
      <c r="C103" s="49"/>
    </row>
    <row r="104" spans="2:3" x14ac:dyDescent="0.3">
      <c r="B104" s="1"/>
      <c r="C104" s="49"/>
    </row>
    <row r="105" spans="2:3" x14ac:dyDescent="0.3">
      <c r="B105" s="1"/>
      <c r="C105" s="49"/>
    </row>
    <row r="106" spans="2:3" x14ac:dyDescent="0.3">
      <c r="B106" s="1"/>
      <c r="C106" s="49"/>
    </row>
    <row r="107" spans="2:3" x14ac:dyDescent="0.3">
      <c r="B107" s="1"/>
      <c r="C107" s="49"/>
    </row>
    <row r="108" spans="2:3" x14ac:dyDescent="0.3">
      <c r="B108" s="1"/>
      <c r="C108" s="49"/>
    </row>
    <row r="109" spans="2:3" x14ac:dyDescent="0.3">
      <c r="B109" s="1"/>
      <c r="C109" s="49"/>
    </row>
    <row r="110" spans="2:3" x14ac:dyDescent="0.3">
      <c r="B110" s="1"/>
      <c r="C110" s="49"/>
    </row>
    <row r="111" spans="2:3" x14ac:dyDescent="0.3">
      <c r="B111" s="1"/>
      <c r="C111" s="49"/>
    </row>
    <row r="112" spans="2:3" x14ac:dyDescent="0.3">
      <c r="B112" s="1"/>
      <c r="C112" s="49"/>
    </row>
    <row r="113" spans="2:3" x14ac:dyDescent="0.3">
      <c r="B113" s="1"/>
      <c r="C113" s="49"/>
    </row>
    <row r="114" spans="2:3" x14ac:dyDescent="0.3">
      <c r="B114" s="1"/>
      <c r="C114" s="49"/>
    </row>
    <row r="115" spans="2:3" x14ac:dyDescent="0.3">
      <c r="B115" s="1"/>
      <c r="C115" s="49"/>
    </row>
    <row r="116" spans="2:3" x14ac:dyDescent="0.3">
      <c r="B116" s="1"/>
      <c r="C116" s="49"/>
    </row>
    <row r="117" spans="2:3" x14ac:dyDescent="0.3">
      <c r="B117" s="1"/>
      <c r="C117" s="49"/>
    </row>
    <row r="118" spans="2:3" x14ac:dyDescent="0.3">
      <c r="B118" s="1"/>
      <c r="C118" s="49"/>
    </row>
    <row r="119" spans="2:3" x14ac:dyDescent="0.3">
      <c r="B119" s="1"/>
      <c r="C119" s="49"/>
    </row>
    <row r="120" spans="2:3" x14ac:dyDescent="0.3">
      <c r="B120" s="1"/>
      <c r="C120" s="49"/>
    </row>
    <row r="121" spans="2:3" x14ac:dyDescent="0.3">
      <c r="B121" s="1"/>
      <c r="C121" s="49"/>
    </row>
    <row r="122" spans="2:3" x14ac:dyDescent="0.3">
      <c r="B122" s="1"/>
      <c r="C122" s="49"/>
    </row>
    <row r="123" spans="2:3" x14ac:dyDescent="0.3">
      <c r="B123" s="1"/>
      <c r="C123" s="49"/>
    </row>
    <row r="124" spans="2:3" x14ac:dyDescent="0.3">
      <c r="B124" s="1"/>
      <c r="C124" s="49">
        <f>1969*10.764</f>
        <v>21194.315999999999</v>
      </c>
    </row>
    <row r="125" spans="2:3" x14ac:dyDescent="0.3">
      <c r="B125" s="1"/>
      <c r="C125" s="49"/>
    </row>
    <row r="126" spans="2:3" x14ac:dyDescent="0.3">
      <c r="B126" s="1"/>
      <c r="C126" s="49"/>
    </row>
    <row r="127" spans="2:3" x14ac:dyDescent="0.3">
      <c r="B127" s="1"/>
      <c r="C127" s="49"/>
    </row>
    <row r="128" spans="2:3" x14ac:dyDescent="0.3">
      <c r="B128" s="1"/>
      <c r="C128" s="49"/>
    </row>
    <row r="129" spans="2:3" x14ac:dyDescent="0.3">
      <c r="B129" s="1"/>
      <c r="C129" s="49"/>
    </row>
    <row r="130" spans="2:3" x14ac:dyDescent="0.3">
      <c r="B130" s="1"/>
      <c r="C130" s="49"/>
    </row>
    <row r="131" spans="2:3" x14ac:dyDescent="0.3">
      <c r="B131" s="1"/>
      <c r="C131" s="49"/>
    </row>
    <row r="132" spans="2:3" x14ac:dyDescent="0.3">
      <c r="B132" s="1"/>
      <c r="C132" s="49"/>
    </row>
    <row r="133" spans="2:3" x14ac:dyDescent="0.3">
      <c r="B133" s="1"/>
      <c r="C133" s="49"/>
    </row>
    <row r="134" spans="2:3" x14ac:dyDescent="0.3">
      <c r="B134" s="1"/>
      <c r="C134" s="49"/>
    </row>
    <row r="135" spans="2:3" x14ac:dyDescent="0.3">
      <c r="B135" s="1"/>
      <c r="C135" s="49"/>
    </row>
    <row r="136" spans="2:3" x14ac:dyDescent="0.3">
      <c r="B136" s="1"/>
      <c r="C136" s="49"/>
    </row>
    <row r="137" spans="2:3" x14ac:dyDescent="0.3">
      <c r="B137" s="1"/>
      <c r="C137" s="49"/>
    </row>
    <row r="138" spans="2:3" x14ac:dyDescent="0.3">
      <c r="B138" s="1"/>
      <c r="C138" s="49"/>
    </row>
    <row r="139" spans="2:3" x14ac:dyDescent="0.3">
      <c r="B139" s="1"/>
      <c r="C139" s="49"/>
    </row>
    <row r="140" spans="2:3" x14ac:dyDescent="0.3">
      <c r="B140" s="1"/>
      <c r="C140" s="49"/>
    </row>
    <row r="141" spans="2:3" x14ac:dyDescent="0.3">
      <c r="B141" s="1"/>
      <c r="C141" s="49"/>
    </row>
    <row r="142" spans="2:3" x14ac:dyDescent="0.3">
      <c r="B142" s="1"/>
      <c r="C142" s="49"/>
    </row>
    <row r="143" spans="2:3" x14ac:dyDescent="0.3">
      <c r="B143" s="1"/>
      <c r="C143" s="49"/>
    </row>
    <row r="144" spans="2:3" x14ac:dyDescent="0.3">
      <c r="B144" s="1"/>
      <c r="C144" s="49"/>
    </row>
    <row r="145" spans="2:3" x14ac:dyDescent="0.3">
      <c r="B145" s="1"/>
      <c r="C145" s="49"/>
    </row>
    <row r="146" spans="2:3" x14ac:dyDescent="0.3">
      <c r="B146" s="1"/>
      <c r="C146" s="49"/>
    </row>
    <row r="147" spans="2:3" x14ac:dyDescent="0.3">
      <c r="B147" s="1"/>
      <c r="C147" s="49"/>
    </row>
    <row r="148" spans="2:3" x14ac:dyDescent="0.3">
      <c r="B148" s="1"/>
      <c r="C148" s="49"/>
    </row>
    <row r="149" spans="2:3" x14ac:dyDescent="0.3">
      <c r="B149" s="1"/>
      <c r="C149" s="49"/>
    </row>
    <row r="150" spans="2:3" x14ac:dyDescent="0.3">
      <c r="B150" s="1"/>
      <c r="C150" s="49"/>
    </row>
    <row r="151" spans="2:3" x14ac:dyDescent="0.3">
      <c r="B151" s="1"/>
      <c r="C151" s="49"/>
    </row>
    <row r="152" spans="2:3" x14ac:dyDescent="0.3">
      <c r="B152" s="1"/>
      <c r="C152" s="49"/>
    </row>
    <row r="153" spans="2:3" x14ac:dyDescent="0.3">
      <c r="B153" s="1"/>
      <c r="C153" s="49"/>
    </row>
    <row r="154" spans="2:3" x14ac:dyDescent="0.3">
      <c r="B154" s="1"/>
      <c r="C154" s="49"/>
    </row>
    <row r="155" spans="2:3" x14ac:dyDescent="0.3">
      <c r="B155" s="1"/>
      <c r="C155" s="49"/>
    </row>
    <row r="156" spans="2:3" x14ac:dyDescent="0.3">
      <c r="B156" s="1"/>
      <c r="C156" s="49"/>
    </row>
    <row r="157" spans="2:3" x14ac:dyDescent="0.3">
      <c r="B157" s="1"/>
      <c r="C157" s="49"/>
    </row>
    <row r="158" spans="2:3" x14ac:dyDescent="0.3">
      <c r="B158" s="1"/>
      <c r="C158" s="49"/>
    </row>
    <row r="159" spans="2:3" x14ac:dyDescent="0.3">
      <c r="B159" s="1"/>
      <c r="C159" s="49"/>
    </row>
    <row r="160" spans="2:3" x14ac:dyDescent="0.3">
      <c r="B160" s="1"/>
      <c r="C160" s="49"/>
    </row>
    <row r="161" spans="2:3" x14ac:dyDescent="0.3">
      <c r="B161" s="1"/>
      <c r="C161" s="49"/>
    </row>
    <row r="162" spans="2:3" x14ac:dyDescent="0.3">
      <c r="B162" s="1"/>
      <c r="C162" s="49"/>
    </row>
    <row r="163" spans="2:3" x14ac:dyDescent="0.3">
      <c r="B163" s="1"/>
      <c r="C163" s="49"/>
    </row>
    <row r="164" spans="2:3" x14ac:dyDescent="0.3">
      <c r="B164" s="1"/>
      <c r="C164" s="49"/>
    </row>
    <row r="165" spans="2:3" x14ac:dyDescent="0.3">
      <c r="B165" s="1"/>
      <c r="C165" s="49"/>
    </row>
    <row r="166" spans="2:3" x14ac:dyDescent="0.3">
      <c r="B166" s="1"/>
      <c r="C166" s="49"/>
    </row>
    <row r="167" spans="2:3" x14ac:dyDescent="0.3">
      <c r="B167" s="1"/>
      <c r="C167" s="49"/>
    </row>
    <row r="168" spans="2:3" x14ac:dyDescent="0.3">
      <c r="B168" s="1"/>
      <c r="C168" s="49"/>
    </row>
    <row r="169" spans="2:3" x14ac:dyDescent="0.3">
      <c r="B169" s="1"/>
      <c r="C169" s="49"/>
    </row>
    <row r="170" spans="2:3" x14ac:dyDescent="0.3">
      <c r="B170" s="1"/>
      <c r="C170" s="49"/>
    </row>
    <row r="171" spans="2:3" x14ac:dyDescent="0.3">
      <c r="B171" s="1"/>
      <c r="C171" s="49"/>
    </row>
    <row r="172" spans="2:3" x14ac:dyDescent="0.3">
      <c r="B172" s="1"/>
      <c r="C172" s="49"/>
    </row>
    <row r="173" spans="2:3" x14ac:dyDescent="0.3">
      <c r="B173" s="1"/>
      <c r="C173" s="49"/>
    </row>
    <row r="174" spans="2:3" x14ac:dyDescent="0.3">
      <c r="B174" s="1"/>
      <c r="C174" s="49"/>
    </row>
    <row r="175" spans="2:3" x14ac:dyDescent="0.3">
      <c r="B175" s="1"/>
      <c r="C175" s="49"/>
    </row>
    <row r="176" spans="2:3" x14ac:dyDescent="0.3">
      <c r="B176" s="1"/>
      <c r="C176" s="49"/>
    </row>
    <row r="177" spans="2:3" x14ac:dyDescent="0.3">
      <c r="B177" s="1"/>
      <c r="C177" s="49"/>
    </row>
    <row r="178" spans="2:3" x14ac:dyDescent="0.3">
      <c r="B178" s="1"/>
      <c r="C178" s="49"/>
    </row>
    <row r="179" spans="2:3" x14ac:dyDescent="0.3">
      <c r="B179" s="1"/>
      <c r="C179" s="49"/>
    </row>
    <row r="180" spans="2:3" x14ac:dyDescent="0.3">
      <c r="B180" s="1"/>
      <c r="C180" s="49"/>
    </row>
    <row r="181" spans="2:3" x14ac:dyDescent="0.3">
      <c r="B181" s="1"/>
      <c r="C181" s="49"/>
    </row>
  </sheetData>
  <mergeCells count="6">
    <mergeCell ref="B26:C26"/>
    <mergeCell ref="B31:C31"/>
    <mergeCell ref="B36:C36"/>
    <mergeCell ref="B3:G3"/>
    <mergeCell ref="B13:C13"/>
    <mergeCell ref="B4:G4"/>
  </mergeCells>
  <phoneticPr fontId="11" type="noConversion"/>
  <pageMargins left="0" right="0" top="0" bottom="0" header="0" footer="0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DD1E8-5BCA-4CFF-A9A2-65A031558CE0}">
  <dimension ref="A1"/>
  <sheetViews>
    <sheetView topLeftCell="A16" workbookViewId="0">
      <selection activeCell="I44" sqref="I44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Valuation </vt:lpstr>
      <vt:lpstr>Sheet1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akhilesh Yadav</cp:lastModifiedBy>
  <dcterms:created xsi:type="dcterms:W3CDTF">2014-10-16T12:20:47Z</dcterms:created>
  <dcterms:modified xsi:type="dcterms:W3CDTF">2024-11-15T04:59:49Z</dcterms:modified>
</cp:coreProperties>
</file>