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4\GANESH PANDHARINATH SHELAR - SBI\"/>
    </mc:Choice>
  </mc:AlternateContent>
  <xr:revisionPtr revIDLastSave="0" documentId="13_ncr:1_{7C80C4A9-2627-48EC-97C3-3C8CA365EE1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5" sheetId="27" r:id="rId2"/>
    <sheet name="Sheet14" sheetId="26" r:id="rId3"/>
    <sheet name="Sheet13" sheetId="25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3" r:id="rId15"/>
    <sheet name="Sheet12" sheetId="24" r:id="rId16"/>
  </sheets>
  <calcPr calcId="191029"/>
</workbook>
</file>

<file path=xl/calcChain.xml><?xml version="1.0" encoding="utf-8"?>
<calcChain xmlns="http://schemas.openxmlformats.org/spreadsheetml/2006/main">
  <c r="G31" i="4" l="1"/>
  <c r="W31" i="4" l="1"/>
  <c r="P9" i="4" l="1"/>
  <c r="B9" i="4" s="1"/>
  <c r="C9" i="4" s="1"/>
  <c r="D9" i="4" s="1"/>
  <c r="J9" i="4"/>
  <c r="I9" i="4"/>
  <c r="E9" i="4"/>
  <c r="A9" i="4"/>
  <c r="P8" i="4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9" i="4" l="1"/>
  <c r="H8" i="4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B11" i="4" s="1"/>
  <c r="C11" i="4" s="1"/>
  <c r="J11" i="4"/>
  <c r="I11" i="4"/>
  <c r="E11" i="4"/>
  <c r="A11" i="4"/>
  <c r="P10" i="4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<sst xmlns="http://schemas.openxmlformats.org/spreadsheetml/2006/main" count="50" uniqueCount="44">
  <si>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</si>
  <si>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</si>
  <si>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</si>
  <si>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</si>
  <si>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</si>
  <si>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</si>
  <si>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</si>
  <si>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</si>
  <si>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</si>
  <si>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</si>
  <si>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</si>
  <si>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</si>
  <si>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</si>
  <si>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</si>
  <si>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</si>
  <si>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</si>
  <si>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</si>
  <si>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</si>
  <si>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</si>
  <si>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</si>
  <si>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</si>
  <si>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</si>
  <si>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</si>
  <si>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</si>
  <si>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</si>
  <si>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</si>
  <si>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</si>
  <si>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</si>
  <si>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</si>
  <si>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</si>
  <si>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</si>
  <si>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</si>
  <si>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</si>
  <si>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</si>
  <si>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</si>
  <si>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</si>
  <si>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</si>
  <si>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</si>
  <si>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</si>
  <si>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</si>
  <si>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RASMECCC Bhayandar ) - GANESH PANDHARINATH SHELAR AND RAHUL GANESH SHELAR</t>
  </si>
  <si>
    <t>Agree CA</t>
  </si>
  <si>
    <t>As per Rera</t>
  </si>
  <si>
    <t>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</si>
</sst>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372463</xdr:colOff>
      <xdr:row>45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098711-2694-4305-A292-EE8DBCDA2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078063" cy="8688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267928</xdr:colOff>
      <xdr:row>41</xdr:row>
      <xdr:rowOff>163038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D6B321-B543-4254-AD12-1722D6881A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02328" cy="7973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191718</xdr:colOff>
      <xdr:row>43</xdr:row>
      <xdr:rowOff>67828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CCF88F-4857-4A23-BF71-440F06D195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26118" cy="8259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144086</xdr:colOff>
      <xdr:row>37</xdr:row>
      <xdr:rowOff>39025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8D9876-B581-4B55-8838-6267F290F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78486" cy="6630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163139</xdr:colOff>
      <xdr:row>41</xdr:row>
      <xdr:rowOff>10457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F45EFBE-318A-41C9-8D43-28D6601BAA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697539" cy="667795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172665</xdr:colOff>
      <xdr:row>36</xdr:row>
      <xdr:rowOff>931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5B68B0-3965-4BC2-94C2-FA0837FBD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07065" cy="666843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37</xdr:row>
      <xdr:rowOff>115227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105329-163D-49F6-AF74-C29FF04F6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66398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239349</xdr:colOff>
      <xdr:row>41</xdr:row>
      <xdr:rowOff>67588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CFB4C3-D130-4B59-8AF3-4F47578682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73749" cy="654458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182191</xdr:colOff>
      <xdr:row>33</xdr:row>
      <xdr:rowOff>67562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486C8E-A5CE-4D9D-ACA8-ED3ED12C64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16591" cy="635406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182191</xdr:colOff>
      <xdr:row>37</xdr:row>
      <xdr:rowOff>124799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6D0DD2-19AA-44B2-91D0-6367DA5F37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16591" cy="69827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35</xdr:row>
      <xdr:rowOff>134273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B8EB04-8CA8-40D1-97E8-C06E4FCC03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661127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220297</xdr:colOff>
      <xdr:row>36</xdr:row>
      <xdr:rowOff>181931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E670BC-03AC-4F4F-B44C-5F19D7419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54697" cy="684943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16</xdr:col>
      <xdr:colOff>105981</xdr:colOff>
      <xdr:row>47</xdr:row>
      <xdr:rowOff>29802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2BC4E8-85B9-4C72-A0E3-92EB7CC96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8640381" cy="879280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16</xdr:col>
      <xdr:colOff>382244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E59525-C056-4142-987D-BF928F90AD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8916644" cy="865943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182191</xdr:colOff>
      <xdr:row>47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BBB1B2-4873-4FD2-9A53-06AA9C6E82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16591" cy="8764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9" zoomScaleNormal="100" workbookViewId="0">
      <selection activeCell="W25" sqref="W2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0" t="s">
        <v>36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683</v>
      </c>
      <c r="C3" s="4">
        <f>B3*1.2</f>
        <v>819.6</v>
      </c>
      <c r="D3" s="4">
        <f t="shared" ref="D3:D14" si="2">C3*1.2</f>
        <v>983.52</v>
      </c>
      <c r="E3" s="5">
        <f t="shared" ref="E3:E14" si="3">R3</f>
        <v>10813169</v>
      </c>
      <c r="F3" s="9">
        <f t="shared" ref="F3:F14" si="4">ROUND((E3/B3),0)</f>
        <v>15832</v>
      </c>
      <c r="G3" s="9">
        <f t="shared" ref="G3:G14" si="5">ROUND((E3/C3),0)</f>
        <v>13193</v>
      </c>
      <c r="H3" s="9">
        <f t="shared" ref="H3:H14" si="6">ROUND((E3/D3),0)</f>
        <v>10994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683</v>
      </c>
      <c r="R3" s="2">
        <v>10813169</v>
      </c>
    </row>
    <row r="4" spans="1:20" x14ac:dyDescent="0.25">
      <c r="A4" s="4">
        <f t="shared" ref="A4:A9" si="9">N4</f>
        <v>0</v>
      </c>
      <c r="B4" s="4">
        <f t="shared" ref="B4:B9" si="10">Q4</f>
        <v>652</v>
      </c>
      <c r="C4" s="4">
        <f t="shared" ref="C4:C9" si="11">B4*1.2</f>
        <v>782.4</v>
      </c>
      <c r="D4" s="4">
        <f t="shared" ref="D4:D9" si="12">C4*1.2</f>
        <v>938.87999999999988</v>
      </c>
      <c r="E4" s="5">
        <f t="shared" ref="E4:E9" si="13">R4</f>
        <v>10191833</v>
      </c>
      <c r="F4" s="9">
        <f t="shared" ref="F4:F9" si="14">ROUND((E4/B4),0)</f>
        <v>15632</v>
      </c>
      <c r="G4" s="9">
        <f t="shared" ref="G4:G9" si="15">ROUND((E4/C4),0)</f>
        <v>13026</v>
      </c>
      <c r="H4" s="9">
        <f t="shared" ref="H4:H9" si="16">ROUND((E4/D4),0)</f>
        <v>10855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652</v>
      </c>
      <c r="R4" s="2">
        <v>10191833</v>
      </c>
    </row>
    <row r="5" spans="1:20" x14ac:dyDescent="0.25">
      <c r="A5" s="4">
        <f t="shared" si="9"/>
        <v>0</v>
      </c>
      <c r="B5" s="4">
        <f t="shared" si="10"/>
        <v>694</v>
      </c>
      <c r="C5" s="4">
        <f t="shared" si="11"/>
        <v>832.8</v>
      </c>
      <c r="D5" s="4">
        <f t="shared" si="12"/>
        <v>999.3599999999999</v>
      </c>
      <c r="E5" s="5">
        <f t="shared" si="13"/>
        <v>11440110</v>
      </c>
      <c r="F5" s="9">
        <f t="shared" si="14"/>
        <v>16484</v>
      </c>
      <c r="G5" s="9">
        <f t="shared" si="15"/>
        <v>13737</v>
      </c>
      <c r="H5" s="9">
        <f t="shared" si="16"/>
        <v>11447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694</v>
      </c>
      <c r="R5" s="2">
        <v>11440110</v>
      </c>
    </row>
    <row r="6" spans="1:20" x14ac:dyDescent="0.25">
      <c r="A6" s="4">
        <f t="shared" si="9"/>
        <v>0</v>
      </c>
      <c r="B6" s="4">
        <f t="shared" si="10"/>
        <v>678</v>
      </c>
      <c r="C6" s="4">
        <f t="shared" si="11"/>
        <v>813.6</v>
      </c>
      <c r="D6" s="4">
        <f t="shared" si="12"/>
        <v>976.31999999999994</v>
      </c>
      <c r="E6" s="5">
        <f t="shared" si="13"/>
        <v>10940700</v>
      </c>
      <c r="F6" s="9">
        <f t="shared" si="14"/>
        <v>16137</v>
      </c>
      <c r="G6" s="9">
        <f t="shared" si="15"/>
        <v>13447</v>
      </c>
      <c r="H6" s="9">
        <f t="shared" si="16"/>
        <v>11206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678</v>
      </c>
      <c r="R6" s="2">
        <v>10940700</v>
      </c>
    </row>
    <row r="7" spans="1:20" x14ac:dyDescent="0.25">
      <c r="A7" s="4">
        <f t="shared" si="9"/>
        <v>0</v>
      </c>
      <c r="B7" s="4">
        <f t="shared" si="10"/>
        <v>694</v>
      </c>
      <c r="C7" s="4">
        <f t="shared" si="11"/>
        <v>832.8</v>
      </c>
      <c r="D7" s="4">
        <f t="shared" si="12"/>
        <v>999.3599999999999</v>
      </c>
      <c r="E7" s="5">
        <f t="shared" si="13"/>
        <v>11130849</v>
      </c>
      <c r="F7" s="9">
        <f t="shared" si="14"/>
        <v>16039</v>
      </c>
      <c r="G7" s="9">
        <f t="shared" si="15"/>
        <v>13366</v>
      </c>
      <c r="H7" s="9">
        <f t="shared" si="16"/>
        <v>11138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v>694</v>
      </c>
      <c r="R7" s="2">
        <v>11130849</v>
      </c>
    </row>
    <row r="8" spans="1:20" s="45" customFormat="1" x14ac:dyDescent="0.25">
      <c r="A8" s="43">
        <f t="shared" si="9"/>
        <v>0</v>
      </c>
      <c r="B8" s="43">
        <f t="shared" si="10"/>
        <v>694</v>
      </c>
      <c r="C8" s="43">
        <f t="shared" si="11"/>
        <v>832.8</v>
      </c>
      <c r="D8" s="43">
        <f t="shared" si="12"/>
        <v>999.3599999999999</v>
      </c>
      <c r="E8" s="44">
        <f t="shared" si="13"/>
        <v>11705205</v>
      </c>
      <c r="F8" s="43">
        <f t="shared" si="14"/>
        <v>16866</v>
      </c>
      <c r="G8" s="43">
        <f t="shared" si="15"/>
        <v>14055</v>
      </c>
      <c r="H8" s="43">
        <f t="shared" si="16"/>
        <v>11713</v>
      </c>
      <c r="I8" s="43" t="e">
        <f>#REF!</f>
        <v>#REF!</v>
      </c>
      <c r="J8" s="43">
        <f t="shared" si="17"/>
        <v>0</v>
      </c>
      <c r="O8" s="45">
        <v>0</v>
      </c>
      <c r="P8" s="45">
        <f t="shared" si="18"/>
        <v>0</v>
      </c>
      <c r="Q8" s="45">
        <v>694</v>
      </c>
      <c r="R8" s="46">
        <v>11705205</v>
      </c>
    </row>
    <row r="9" spans="1:20" x14ac:dyDescent="0.25">
      <c r="A9" s="4">
        <f t="shared" si="9"/>
        <v>0</v>
      </c>
      <c r="B9" s="4">
        <f t="shared" si="10"/>
        <v>915</v>
      </c>
      <c r="C9" s="4">
        <f t="shared" si="11"/>
        <v>1098</v>
      </c>
      <c r="D9" s="4">
        <f t="shared" si="12"/>
        <v>1317.6</v>
      </c>
      <c r="E9" s="5">
        <f t="shared" si="13"/>
        <v>12085026</v>
      </c>
      <c r="F9" s="9">
        <f t="shared" si="14"/>
        <v>13208</v>
      </c>
      <c r="G9" s="9">
        <f t="shared" si="15"/>
        <v>11006</v>
      </c>
      <c r="H9" s="9">
        <f t="shared" si="16"/>
        <v>9172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v>915</v>
      </c>
      <c r="R9" s="2">
        <v>12085026</v>
      </c>
    </row>
    <row r="10" spans="1:20" s="45" customFormat="1" x14ac:dyDescent="0.25">
      <c r="A10" s="43">
        <f t="shared" si="0"/>
        <v>0</v>
      </c>
      <c r="B10" s="43">
        <f t="shared" si="1"/>
        <v>437</v>
      </c>
      <c r="C10" s="43">
        <f t="shared" ref="C10:C14" si="19">B10*1.2</f>
        <v>524.4</v>
      </c>
      <c r="D10" s="43">
        <f t="shared" si="2"/>
        <v>629.28</v>
      </c>
      <c r="E10" s="44">
        <f t="shared" si="3"/>
        <v>7792033</v>
      </c>
      <c r="F10" s="43">
        <f t="shared" si="4"/>
        <v>17831</v>
      </c>
      <c r="G10" s="43">
        <f t="shared" si="5"/>
        <v>14859</v>
      </c>
      <c r="H10" s="43">
        <f t="shared" si="6"/>
        <v>12382</v>
      </c>
      <c r="I10" s="43" t="e">
        <f>#REF!</f>
        <v>#REF!</v>
      </c>
      <c r="J10" s="43">
        <f t="shared" si="7"/>
        <v>0</v>
      </c>
      <c r="O10" s="45">
        <v>0</v>
      </c>
      <c r="P10" s="45">
        <f t="shared" si="8"/>
        <v>0</v>
      </c>
      <c r="Q10" s="45">
        <v>437</v>
      </c>
      <c r="R10" s="46">
        <v>7792033</v>
      </c>
    </row>
    <row r="11" spans="1:20" x14ac:dyDescent="0.25">
      <c r="A11" s="4">
        <f t="shared" si="0"/>
        <v>0</v>
      </c>
      <c r="B11" s="4">
        <f t="shared" si="1"/>
        <v>923</v>
      </c>
      <c r="C11" s="4">
        <f t="shared" si="19"/>
        <v>1107.5999999999999</v>
      </c>
      <c r="D11" s="4">
        <f t="shared" si="2"/>
        <v>1329.12</v>
      </c>
      <c r="E11" s="5">
        <f t="shared" si="3"/>
        <v>15025735</v>
      </c>
      <c r="F11" s="9">
        <f t="shared" si="4"/>
        <v>16279</v>
      </c>
      <c r="G11" s="9">
        <f t="shared" si="5"/>
        <v>13566</v>
      </c>
      <c r="H11" s="9">
        <f t="shared" si="6"/>
        <v>11305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v>923</v>
      </c>
      <c r="R11" s="2">
        <v>15025735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19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0">N13</f>
        <v>0</v>
      </c>
      <c r="B13" s="4">
        <f t="shared" ref="B13" si="21">Q13</f>
        <v>0</v>
      </c>
      <c r="C13" s="4">
        <f t="shared" ref="C13" si="22">B13*1.2</f>
        <v>0</v>
      </c>
      <c r="D13" s="4">
        <f t="shared" ref="D13" si="23">C13*1.2</f>
        <v>0</v>
      </c>
      <c r="E13" s="5">
        <f t="shared" ref="E13" si="24">R13</f>
        <v>0</v>
      </c>
      <c r="F13" s="9" t="e">
        <f t="shared" ref="F13" si="25">ROUND((E13/B13),0)</f>
        <v>#DIV/0!</v>
      </c>
      <c r="G13" s="9" t="e">
        <f t="shared" ref="G13" si="26">ROUND((E13/C13),0)</f>
        <v>#DIV/0!</v>
      </c>
      <c r="H13" s="9" t="e">
        <f t="shared" ref="H13" si="27">ROUND((E13/D13),0)</f>
        <v>#DIV/0!</v>
      </c>
      <c r="I13" s="4" t="e">
        <f>#REF!</f>
        <v>#REF!</v>
      </c>
      <c r="J13" s="4">
        <f t="shared" ref="J13" si="28">S13</f>
        <v>0</v>
      </c>
      <c r="O13">
        <v>0</v>
      </c>
      <c r="P13">
        <f t="shared" ref="P13" si="29">O13/1.2</f>
        <v>0</v>
      </c>
      <c r="Q13">
        <f t="shared" ref="Q13" si="30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1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0" t="s">
        <v>37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</row>
    <row r="16" spans="1:20" x14ac:dyDescent="0.25">
      <c r="A16" s="4">
        <f t="shared" ref="A16:A28" si="31">N16</f>
        <v>0</v>
      </c>
      <c r="B16" s="4">
        <f t="shared" ref="B16:B28" si="32">Q16</f>
        <v>380</v>
      </c>
      <c r="C16" s="4">
        <f>B16*1.2</f>
        <v>456</v>
      </c>
      <c r="D16" s="4">
        <f t="shared" ref="D16:D28" si="33">C16*1.2</f>
        <v>547.19999999999993</v>
      </c>
      <c r="E16" s="5">
        <f t="shared" ref="E16:E28" si="34">R16</f>
        <v>7500000</v>
      </c>
      <c r="F16" s="9">
        <f t="shared" ref="F16:F28" si="35">ROUND((E16/B16),0)</f>
        <v>19737</v>
      </c>
      <c r="G16" s="9">
        <f t="shared" ref="G16:G28" si="36">ROUND((E16/C16),0)</f>
        <v>16447</v>
      </c>
      <c r="H16" s="9">
        <f t="shared" ref="H16:H28" si="37">ROUND((E16/D16),0)</f>
        <v>13706</v>
      </c>
      <c r="I16" s="4" t="e">
        <f>#REF!</f>
        <v>#REF!</v>
      </c>
      <c r="J16" s="4">
        <f t="shared" ref="J16:J28" si="38">S16</f>
        <v>0</v>
      </c>
      <c r="O16">
        <v>0</v>
      </c>
      <c r="P16">
        <f t="shared" ref="P16:Q28" si="39">O16/1.2</f>
        <v>0</v>
      </c>
      <c r="Q16">
        <v>380</v>
      </c>
      <c r="R16" s="2">
        <v>7500000</v>
      </c>
    </row>
    <row r="17" spans="1:24" x14ac:dyDescent="0.25">
      <c r="A17" s="4">
        <f t="shared" si="31"/>
        <v>0</v>
      </c>
      <c r="B17" s="4">
        <f t="shared" si="32"/>
        <v>300</v>
      </c>
      <c r="C17" s="4">
        <f t="shared" ref="C17:C28" si="40">B17*1.2</f>
        <v>360</v>
      </c>
      <c r="D17" s="4">
        <f t="shared" si="33"/>
        <v>432</v>
      </c>
      <c r="E17" s="5">
        <f t="shared" si="34"/>
        <v>7500000</v>
      </c>
      <c r="F17" s="9">
        <f t="shared" si="35"/>
        <v>25000</v>
      </c>
      <c r="G17" s="9">
        <f t="shared" si="36"/>
        <v>20833</v>
      </c>
      <c r="H17" s="9">
        <f t="shared" si="37"/>
        <v>17361</v>
      </c>
      <c r="I17" s="4" t="e">
        <f>#REF!</f>
        <v>#REF!</v>
      </c>
      <c r="J17" s="4">
        <f t="shared" si="38"/>
        <v>0</v>
      </c>
      <c r="O17">
        <v>0</v>
      </c>
      <c r="P17">
        <f t="shared" si="39"/>
        <v>0</v>
      </c>
      <c r="Q17">
        <v>300</v>
      </c>
      <c r="R17" s="2">
        <v>7500000</v>
      </c>
    </row>
    <row r="18" spans="1:24" s="45" customFormat="1" x14ac:dyDescent="0.25">
      <c r="A18" s="43">
        <f t="shared" si="31"/>
        <v>0</v>
      </c>
      <c r="B18" s="43">
        <f t="shared" si="32"/>
        <v>560</v>
      </c>
      <c r="C18" s="43">
        <f t="shared" si="40"/>
        <v>672</v>
      </c>
      <c r="D18" s="43">
        <f t="shared" si="33"/>
        <v>806.4</v>
      </c>
      <c r="E18" s="44">
        <f t="shared" si="34"/>
        <v>12000000</v>
      </c>
      <c r="F18" s="43">
        <f t="shared" si="35"/>
        <v>21429</v>
      </c>
      <c r="G18" s="43">
        <f t="shared" si="36"/>
        <v>17857</v>
      </c>
      <c r="H18" s="43">
        <f t="shared" si="37"/>
        <v>14881</v>
      </c>
      <c r="I18" s="43" t="e">
        <f>#REF!</f>
        <v>#REF!</v>
      </c>
      <c r="J18" s="43">
        <f t="shared" si="38"/>
        <v>0</v>
      </c>
      <c r="O18" s="45">
        <v>0</v>
      </c>
      <c r="P18" s="45">
        <f t="shared" si="39"/>
        <v>0</v>
      </c>
      <c r="Q18" s="45">
        <v>560</v>
      </c>
      <c r="R18" s="46">
        <v>12000000</v>
      </c>
    </row>
    <row r="19" spans="1:24" s="45" customFormat="1" x14ac:dyDescent="0.25">
      <c r="A19" s="43">
        <f t="shared" si="31"/>
        <v>0</v>
      </c>
      <c r="B19" s="43">
        <f t="shared" si="32"/>
        <v>850</v>
      </c>
      <c r="C19" s="43">
        <f t="shared" si="40"/>
        <v>1020</v>
      </c>
      <c r="D19" s="43">
        <f t="shared" si="33"/>
        <v>1224</v>
      </c>
      <c r="E19" s="44">
        <f t="shared" si="34"/>
        <v>17000000</v>
      </c>
      <c r="F19" s="43">
        <f t="shared" si="35"/>
        <v>20000</v>
      </c>
      <c r="G19" s="43">
        <f t="shared" si="36"/>
        <v>16667</v>
      </c>
      <c r="H19" s="43">
        <f t="shared" si="37"/>
        <v>13889</v>
      </c>
      <c r="I19" s="43" t="e">
        <f>#REF!</f>
        <v>#REF!</v>
      </c>
      <c r="J19" s="43">
        <f t="shared" si="38"/>
        <v>0</v>
      </c>
      <c r="O19" s="45">
        <v>0</v>
      </c>
      <c r="P19" s="45">
        <f t="shared" si="39"/>
        <v>0</v>
      </c>
      <c r="Q19" s="45">
        <v>850</v>
      </c>
      <c r="R19" s="46">
        <v>17000000</v>
      </c>
    </row>
    <row r="20" spans="1:24" x14ac:dyDescent="0.25">
      <c r="A20" s="4">
        <f t="shared" si="31"/>
        <v>0</v>
      </c>
      <c r="B20" s="4">
        <f t="shared" si="32"/>
        <v>900</v>
      </c>
      <c r="C20" s="4">
        <f t="shared" si="40"/>
        <v>1080</v>
      </c>
      <c r="D20" s="4">
        <f t="shared" si="33"/>
        <v>1296</v>
      </c>
      <c r="E20" s="5">
        <f t="shared" si="34"/>
        <v>16000000</v>
      </c>
      <c r="F20" s="9">
        <f t="shared" si="35"/>
        <v>17778</v>
      </c>
      <c r="G20" s="9">
        <f t="shared" si="36"/>
        <v>14815</v>
      </c>
      <c r="H20" s="9">
        <f t="shared" si="37"/>
        <v>12346</v>
      </c>
      <c r="I20" s="4" t="e">
        <f>#REF!</f>
        <v>#REF!</v>
      </c>
      <c r="J20" s="4">
        <f t="shared" si="38"/>
        <v>0</v>
      </c>
      <c r="O20">
        <v>0</v>
      </c>
      <c r="P20">
        <f t="shared" si="39"/>
        <v>0</v>
      </c>
      <c r="Q20">
        <v>900</v>
      </c>
      <c r="R20" s="2">
        <v>16000000</v>
      </c>
    </row>
    <row r="21" spans="1:24" x14ac:dyDescent="0.25">
      <c r="A21" s="4">
        <f t="shared" si="31"/>
        <v>0</v>
      </c>
      <c r="B21" s="4">
        <f t="shared" si="32"/>
        <v>0</v>
      </c>
      <c r="C21" s="4">
        <f t="shared" si="40"/>
        <v>0</v>
      </c>
      <c r="D21" s="4">
        <f t="shared" si="33"/>
        <v>0</v>
      </c>
      <c r="E21" s="5">
        <f t="shared" si="34"/>
        <v>0</v>
      </c>
      <c r="F21" s="9" t="e">
        <f t="shared" si="35"/>
        <v>#DIV/0!</v>
      </c>
      <c r="G21" s="9" t="e">
        <f t="shared" si="36"/>
        <v>#DIV/0!</v>
      </c>
      <c r="H21" s="9" t="e">
        <f t="shared" si="37"/>
        <v>#DIV/0!</v>
      </c>
      <c r="I21" s="4" t="e">
        <f>#REF!</f>
        <v>#REF!</v>
      </c>
      <c r="J21" s="4">
        <f t="shared" si="38"/>
        <v>0</v>
      </c>
      <c r="O21">
        <v>0</v>
      </c>
      <c r="P21">
        <f t="shared" si="39"/>
        <v>0</v>
      </c>
      <c r="Q21">
        <f t="shared" si="39"/>
        <v>0</v>
      </c>
      <c r="R21" s="2">
        <v>0</v>
      </c>
    </row>
    <row r="22" spans="1:24" x14ac:dyDescent="0.25">
      <c r="A22" s="4">
        <f t="shared" ref="A22:A24" si="41">N22</f>
        <v>0</v>
      </c>
      <c r="B22" s="4">
        <f t="shared" ref="B22:B24" si="42">Q22</f>
        <v>0</v>
      </c>
      <c r="C22" s="4">
        <f t="shared" ref="C22:C24" si="43">B22*1.2</f>
        <v>0</v>
      </c>
      <c r="D22" s="4">
        <f t="shared" ref="D22:D24" si="44">C22*1.2</f>
        <v>0</v>
      </c>
      <c r="E22" s="5">
        <f t="shared" ref="E22:E24" si="45">R22</f>
        <v>0</v>
      </c>
      <c r="F22" s="9" t="e">
        <f t="shared" ref="F22:F24" si="46">ROUND((E22/B22),0)</f>
        <v>#DIV/0!</v>
      </c>
      <c r="G22" s="9" t="e">
        <f t="shared" ref="G22:G24" si="47">ROUND((E22/C22),0)</f>
        <v>#DIV/0!</v>
      </c>
      <c r="H22" s="9" t="e">
        <f t="shared" ref="H22:H24" si="48">ROUND((E22/D22),0)</f>
        <v>#DIV/0!</v>
      </c>
      <c r="I22" s="4" t="e">
        <f>#REF!</f>
        <v>#REF!</v>
      </c>
      <c r="J22" s="4">
        <f t="shared" ref="J22:J24" si="49">S22</f>
        <v>0</v>
      </c>
      <c r="O22">
        <v>0</v>
      </c>
      <c r="P22">
        <f t="shared" ref="P22:P24" si="50">O22/1.2</f>
        <v>0</v>
      </c>
      <c r="Q22">
        <f t="shared" ref="Q22:Q24" si="51">P22/1.2</f>
        <v>0</v>
      </c>
      <c r="R22" s="2">
        <v>0</v>
      </c>
    </row>
    <row r="23" spans="1:24" x14ac:dyDescent="0.25">
      <c r="A23" s="4">
        <f t="shared" si="41"/>
        <v>0</v>
      </c>
      <c r="B23" s="4">
        <f t="shared" si="42"/>
        <v>0</v>
      </c>
      <c r="C23" s="4">
        <f t="shared" si="43"/>
        <v>0</v>
      </c>
      <c r="D23" s="4">
        <f t="shared" si="44"/>
        <v>0</v>
      </c>
      <c r="E23" s="5">
        <f t="shared" si="45"/>
        <v>0</v>
      </c>
      <c r="F23" s="9" t="e">
        <f t="shared" si="46"/>
        <v>#DIV/0!</v>
      </c>
      <c r="G23" s="9" t="e">
        <f t="shared" si="47"/>
        <v>#DIV/0!</v>
      </c>
      <c r="H23" s="9" t="e">
        <f t="shared" si="48"/>
        <v>#DIV/0!</v>
      </c>
      <c r="I23" s="4" t="e">
        <f>#REF!</f>
        <v>#REF!</v>
      </c>
      <c r="J23" s="4">
        <f t="shared" si="49"/>
        <v>0</v>
      </c>
      <c r="O23">
        <v>0</v>
      </c>
      <c r="P23">
        <f t="shared" si="50"/>
        <v>0</v>
      </c>
      <c r="Q23">
        <f t="shared" si="51"/>
        <v>0</v>
      </c>
      <c r="R23" s="2">
        <v>0</v>
      </c>
    </row>
    <row r="24" spans="1:24" x14ac:dyDescent="0.25">
      <c r="A24" s="4">
        <f t="shared" si="41"/>
        <v>0</v>
      </c>
      <c r="B24" s="4">
        <f t="shared" si="42"/>
        <v>0</v>
      </c>
      <c r="C24" s="4">
        <f t="shared" si="43"/>
        <v>0</v>
      </c>
      <c r="D24" s="4">
        <f t="shared" si="44"/>
        <v>0</v>
      </c>
      <c r="E24" s="5">
        <f t="shared" si="45"/>
        <v>0</v>
      </c>
      <c r="F24" s="9" t="e">
        <f t="shared" si="46"/>
        <v>#DIV/0!</v>
      </c>
      <c r="G24" s="9" t="e">
        <f t="shared" si="47"/>
        <v>#DIV/0!</v>
      </c>
      <c r="H24" s="9" t="e">
        <f t="shared" si="48"/>
        <v>#DIV/0!</v>
      </c>
      <c r="I24" s="4" t="e">
        <f>#REF!</f>
        <v>#REF!</v>
      </c>
      <c r="J24" s="4">
        <f t="shared" si="49"/>
        <v>0</v>
      </c>
      <c r="O24">
        <v>0</v>
      </c>
      <c r="P24">
        <f t="shared" si="50"/>
        <v>0</v>
      </c>
      <c r="Q24">
        <f t="shared" si="51"/>
        <v>0</v>
      </c>
      <c r="R24" s="2">
        <v>0</v>
      </c>
    </row>
    <row r="25" spans="1:24" x14ac:dyDescent="0.25">
      <c r="A25" s="4">
        <f t="shared" si="31"/>
        <v>0</v>
      </c>
      <c r="B25" s="4">
        <f t="shared" si="32"/>
        <v>0</v>
      </c>
      <c r="C25" s="4">
        <f t="shared" si="40"/>
        <v>0</v>
      </c>
      <c r="D25" s="4">
        <f t="shared" si="33"/>
        <v>0</v>
      </c>
      <c r="E25" s="5">
        <f t="shared" si="34"/>
        <v>0</v>
      </c>
      <c r="F25" s="9" t="e">
        <f t="shared" si="35"/>
        <v>#DIV/0!</v>
      </c>
      <c r="G25" s="9" t="e">
        <f t="shared" si="36"/>
        <v>#DIV/0!</v>
      </c>
      <c r="H25" s="9" t="e">
        <f t="shared" si="37"/>
        <v>#DIV/0!</v>
      </c>
      <c r="I25" s="4" t="e">
        <f>#REF!</f>
        <v>#REF!</v>
      </c>
      <c r="J25" s="4">
        <f t="shared" si="38"/>
        <v>0</v>
      </c>
      <c r="O25">
        <v>0</v>
      </c>
      <c r="P25">
        <f t="shared" si="39"/>
        <v>0</v>
      </c>
      <c r="Q25">
        <f t="shared" si="39"/>
        <v>0</v>
      </c>
      <c r="R25" s="2">
        <v>0</v>
      </c>
    </row>
    <row r="26" spans="1:24" x14ac:dyDescent="0.25">
      <c r="A26" s="4">
        <f t="shared" si="31"/>
        <v>0</v>
      </c>
      <c r="B26" s="4">
        <f t="shared" si="32"/>
        <v>0</v>
      </c>
      <c r="C26" s="4">
        <f t="shared" si="40"/>
        <v>0</v>
      </c>
      <c r="D26" s="4">
        <f t="shared" si="33"/>
        <v>0</v>
      </c>
      <c r="E26" s="5">
        <f t="shared" si="34"/>
        <v>0</v>
      </c>
      <c r="F26" s="9" t="e">
        <f t="shared" si="35"/>
        <v>#DIV/0!</v>
      </c>
      <c r="G26" s="9" t="e">
        <f t="shared" si="36"/>
        <v>#DIV/0!</v>
      </c>
      <c r="H26" s="9" t="e">
        <f t="shared" si="37"/>
        <v>#DIV/0!</v>
      </c>
      <c r="I26" s="4" t="e">
        <f>#REF!</f>
        <v>#REF!</v>
      </c>
      <c r="J26" s="4">
        <f t="shared" si="38"/>
        <v>0</v>
      </c>
      <c r="O26">
        <v>0</v>
      </c>
      <c r="P26">
        <f t="shared" si="39"/>
        <v>0</v>
      </c>
      <c r="Q26">
        <f t="shared" si="39"/>
        <v>0</v>
      </c>
      <c r="R26" s="2">
        <v>0</v>
      </c>
    </row>
    <row r="27" spans="1:24" x14ac:dyDescent="0.25">
      <c r="A27" s="4">
        <f t="shared" si="31"/>
        <v>0</v>
      </c>
      <c r="B27" s="4">
        <f t="shared" si="32"/>
        <v>0</v>
      </c>
      <c r="C27" s="4">
        <f t="shared" si="40"/>
        <v>0</v>
      </c>
      <c r="D27" s="4">
        <f t="shared" si="33"/>
        <v>0</v>
      </c>
      <c r="E27" s="5">
        <f t="shared" si="34"/>
        <v>0</v>
      </c>
      <c r="F27" s="9" t="e">
        <f t="shared" si="35"/>
        <v>#DIV/0!</v>
      </c>
      <c r="G27" s="9" t="e">
        <f t="shared" si="36"/>
        <v>#DIV/0!</v>
      </c>
      <c r="H27" s="9" t="e">
        <f t="shared" si="37"/>
        <v>#DIV/0!</v>
      </c>
      <c r="I27" s="4" t="e">
        <f>#REF!</f>
        <v>#REF!</v>
      </c>
      <c r="J27" s="4">
        <f t="shared" si="38"/>
        <v>0</v>
      </c>
      <c r="O27">
        <v>0</v>
      </c>
      <c r="P27">
        <f t="shared" si="39"/>
        <v>0</v>
      </c>
      <c r="Q27">
        <f t="shared" si="39"/>
        <v>0</v>
      </c>
      <c r="R27" s="2">
        <v>0</v>
      </c>
    </row>
    <row r="28" spans="1:24" x14ac:dyDescent="0.25">
      <c r="A28" s="4">
        <f t="shared" si="31"/>
        <v>0</v>
      </c>
      <c r="B28" s="4">
        <f t="shared" si="32"/>
        <v>0</v>
      </c>
      <c r="C28" s="4">
        <f t="shared" si="40"/>
        <v>0</v>
      </c>
      <c r="D28" s="4">
        <f t="shared" si="33"/>
        <v>0</v>
      </c>
      <c r="E28" s="5">
        <f t="shared" si="34"/>
        <v>0</v>
      </c>
      <c r="F28" s="9" t="e">
        <f t="shared" si="35"/>
        <v>#DIV/0!</v>
      </c>
      <c r="G28" s="9" t="e">
        <f t="shared" si="36"/>
        <v>#DIV/0!</v>
      </c>
      <c r="H28" s="9" t="e">
        <f t="shared" si="37"/>
        <v>#DIV/0!</v>
      </c>
      <c r="I28" s="4" t="e">
        <f>#REF!</f>
        <v>#REF!</v>
      </c>
      <c r="J28" s="4">
        <f t="shared" si="38"/>
        <v>0</v>
      </c>
      <c r="O28">
        <v>0</v>
      </c>
      <c r="P28">
        <f t="shared" si="39"/>
        <v>0</v>
      </c>
      <c r="Q28">
        <f t="shared" si="39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19000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E31" t="s">
        <v>41</v>
      </c>
      <c r="F31" s="7">
        <v>60.61</v>
      </c>
      <c r="G31">
        <f>F31*10.764</f>
        <v>652.40603999999996</v>
      </c>
      <c r="S31" s="10"/>
      <c r="T31" s="10"/>
      <c r="U31" s="17" t="s">
        <v>15</v>
      </c>
      <c r="V31" s="18"/>
      <c r="W31" s="19">
        <f>W29-W30</f>
        <v>16500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-2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62</v>
      </c>
      <c r="X34" s="31">
        <v>2026</v>
      </c>
      <c r="Y34" t="s">
        <v>42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1" t="s">
        <v>40</v>
      </c>
      <c r="Q36" s="41"/>
      <c r="R36" s="41"/>
      <c r="S36" s="41"/>
      <c r="T36" s="42"/>
      <c r="U36" s="21" t="s">
        <v>20</v>
      </c>
      <c r="V36" s="23"/>
      <c r="W36" s="24">
        <f>90*W33/W35</f>
        <v>-3</v>
      </c>
      <c r="X36" s="24"/>
    </row>
    <row r="37" spans="15:25" ht="15.75" x14ac:dyDescent="0.25">
      <c r="U37" s="17"/>
      <c r="V37" s="26"/>
      <c r="W37" s="27">
        <v>0</v>
      </c>
      <c r="X37" s="27"/>
    </row>
    <row r="38" spans="1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16500</v>
      </c>
      <c r="X40" s="22"/>
    </row>
    <row r="41" spans="1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19000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38</v>
      </c>
      <c r="V44" s="30"/>
      <c r="W44" s="25">
        <v>652</v>
      </c>
      <c r="X44" s="24"/>
    </row>
    <row r="45" spans="15:25" ht="15.75" x14ac:dyDescent="0.25">
      <c r="P45" s="13" t="s">
        <v>30</v>
      </c>
      <c r="S45" s="10"/>
      <c r="T45" s="11"/>
      <c r="U45" s="17" t="s">
        <v>24</v>
      </c>
      <c r="V45" s="31"/>
      <c r="W45" s="34">
        <f>W42*W44+X46</f>
        <v>12388000</v>
      </c>
      <c r="X45" s="32"/>
    </row>
    <row r="46" spans="15:25" ht="15.75" x14ac:dyDescent="0.25">
      <c r="S46" s="11"/>
      <c r="T46" s="10"/>
      <c r="U46" s="17" t="s">
        <v>25</v>
      </c>
      <c r="V46" s="23"/>
      <c r="W46" s="33">
        <f>W45*0.98</f>
        <v>12140240</v>
      </c>
      <c r="X46" s="34"/>
    </row>
    <row r="47" spans="15:25" ht="15.75" x14ac:dyDescent="0.25">
      <c r="S47" s="10"/>
      <c r="T47" s="10"/>
      <c r="U47" s="17" t="s">
        <v>26</v>
      </c>
      <c r="V47" s="23"/>
      <c r="W47" s="33">
        <f>W45*0.8</f>
        <v>9910400</v>
      </c>
      <c r="X47" s="33"/>
    </row>
    <row r="48" spans="15:25" ht="15.75" x14ac:dyDescent="0.25">
      <c r="O48" s="10"/>
      <c r="P48" s="10"/>
      <c r="Q48" s="10"/>
      <c r="R48" s="10"/>
      <c r="S48" s="10"/>
      <c r="T48" s="10"/>
      <c r="U48" s="17"/>
      <c r="V48" s="23"/>
      <c r="W48" s="35"/>
      <c r="X48" s="24"/>
    </row>
    <row r="49" spans="21:24" ht="15.75" x14ac:dyDescent="0.25">
      <c r="U49" s="36" t="s">
        <v>27</v>
      </c>
      <c r="V49" s="37"/>
      <c r="W49" s="38">
        <f>W30*W44</f>
        <v>1630000</v>
      </c>
      <c r="X49" s="38"/>
    </row>
    <row r="50" spans="21:24" ht="15.75" x14ac:dyDescent="0.25">
      <c r="U50" s="17" t="s">
        <v>28</v>
      </c>
      <c r="V50" s="23"/>
      <c r="W50" s="35"/>
      <c r="X50" s="35"/>
    </row>
    <row r="51" spans="21:24" ht="15.75" x14ac:dyDescent="0.25">
      <c r="U51" s="39" t="s">
        <v>29</v>
      </c>
      <c r="V51" s="35"/>
      <c r="W51" s="33">
        <f>W45*0.025/12</f>
        <v>25808.333333333332</v>
      </c>
      <c r="X51" s="33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A7AE1-1137-4623-8236-CE3EDFA5319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B7760-7DB0-4AAE-B1A8-4D5759AD18C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CDE66-8034-4AFA-A212-ADCD9678033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T10" sqref="T10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S21" sqref="S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R11" sqref="R11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S12" sqref="S1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T18" sqref="T1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V18" sqref="V17:V1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S13" sqref="S1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C2" sqref="C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4"/>
  <sheetViews>
    <sheetView workbookViewId="0">
      <selection activeCell="C2" sqref="C2"/>
    </sheetView>
  </sheetViews>
  <sheetFormatPr defaultRowHeight="15" x14ac:dyDescent="0.25"/>
  <sheetData>
    <row r="4" spans="2:2" x14ac:dyDescent="0.25">
      <c r="B4" t="s">
        <v>43</v>
      </c>
    </row>
  </sheetData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R16" sqref="R16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20-20</vt:lpstr>
      <vt:lpstr>Sheet15</vt:lpstr>
      <vt:lpstr>Sheet14</vt:lpstr>
      <vt:lpstr>Sheet13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2024-10-16T09:59:09Z</dcterms:modified>
</cp:coreProperties>
</file>