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Monopoli - Dadar\"/>
    </mc:Choice>
  </mc:AlternateContent>
  <xr:revisionPtr revIDLastSave="0" documentId="13_ncr:1_{5079A202-19F4-4EB7-9CAB-9FC13D794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- Wing" sheetId="57" r:id="rId1"/>
    <sheet name="A - Wing (Sale)" sheetId="83" r:id="rId2"/>
    <sheet name="A - Wing (Rehab)" sheetId="84" r:id="rId3"/>
    <sheet name="B- Wing" sheetId="82" r:id="rId4"/>
    <sheet name="B- Wing (Sale)" sheetId="85" r:id="rId5"/>
    <sheet name="B- Wing (Rehab)" sheetId="86" r:id="rId6"/>
    <sheet name="Total" sheetId="79" r:id="rId7"/>
    <sheet name="Rera" sheetId="67" r:id="rId8"/>
    <sheet name="Typical Floor" sheetId="70" r:id="rId9"/>
    <sheet name="IGR" sheetId="80" r:id="rId10"/>
    <sheet name="RR" sheetId="81" r:id="rId11"/>
  </sheets>
  <definedNames>
    <definedName name="_xlnm._FilterDatabase" localSheetId="0" hidden="1">'A - Wing'!$N$1:$N$121</definedName>
    <definedName name="_xlnm._FilterDatabase" localSheetId="2" hidden="1">'A - Wing (Rehab)'!$N$1:$N$6</definedName>
    <definedName name="_xlnm._FilterDatabase" localSheetId="1" hidden="1">'A - Wing (Sale)'!$D$2:$D$117</definedName>
    <definedName name="_xlnm._FilterDatabase" localSheetId="3" hidden="1">'B- Wing'!$E$1:$E$119</definedName>
    <definedName name="_xlnm._FilterDatabase" localSheetId="5" hidden="1">'B- Wing (Rehab)'!$N$1:$N$4</definedName>
    <definedName name="_xlnm._FilterDatabase" localSheetId="4" hidden="1">'B- Wing (Sale)'!$D$2:$D$117</definedName>
  </definedNames>
  <calcPr calcId="191029"/>
</workbook>
</file>

<file path=xl/calcChain.xml><?xml version="1.0" encoding="utf-8"?>
<calcChain xmlns="http://schemas.openxmlformats.org/spreadsheetml/2006/main">
  <c r="J7" i="70" l="1"/>
  <c r="J6" i="70"/>
  <c r="J5" i="70"/>
  <c r="J48" i="70"/>
  <c r="J49" i="70"/>
  <c r="J50" i="70"/>
  <c r="J47" i="70"/>
  <c r="Q71" i="80" l="1"/>
  <c r="D9" i="79"/>
  <c r="F6" i="79"/>
  <c r="E6" i="79"/>
  <c r="H7" i="79"/>
  <c r="G7" i="79"/>
  <c r="F7" i="79"/>
  <c r="E7" i="79"/>
  <c r="D7" i="79"/>
  <c r="H5" i="79"/>
  <c r="G5" i="79"/>
  <c r="F5" i="79"/>
  <c r="E5" i="79"/>
  <c r="D5" i="79"/>
  <c r="F3" i="79"/>
  <c r="E3" i="79"/>
  <c r="D4" i="79"/>
  <c r="D2" i="79"/>
  <c r="F3" i="86"/>
  <c r="E3" i="86"/>
  <c r="K2" i="86"/>
  <c r="L2" i="86" s="1"/>
  <c r="G2" i="86"/>
  <c r="H2" i="86" s="1"/>
  <c r="M2" i="86" s="1"/>
  <c r="F117" i="85"/>
  <c r="E117" i="85"/>
  <c r="G116" i="85"/>
  <c r="H116" i="85" s="1"/>
  <c r="M116" i="85" s="1"/>
  <c r="G115" i="85"/>
  <c r="H115" i="85" s="1"/>
  <c r="M115" i="85" s="1"/>
  <c r="G114" i="85"/>
  <c r="H114" i="85" s="1"/>
  <c r="M114" i="85" s="1"/>
  <c r="G113" i="85"/>
  <c r="H113" i="85" s="1"/>
  <c r="M113" i="85" s="1"/>
  <c r="G112" i="85"/>
  <c r="H112" i="85" s="1"/>
  <c r="M112" i="85" s="1"/>
  <c r="G111" i="85"/>
  <c r="H111" i="85" s="1"/>
  <c r="M111" i="85" s="1"/>
  <c r="G110" i="85"/>
  <c r="H110" i="85" s="1"/>
  <c r="M110" i="85" s="1"/>
  <c r="G109" i="85"/>
  <c r="H109" i="85" s="1"/>
  <c r="M109" i="85" s="1"/>
  <c r="G108" i="85"/>
  <c r="H108" i="85" s="1"/>
  <c r="M108" i="85" s="1"/>
  <c r="G107" i="85"/>
  <c r="H107" i="85" s="1"/>
  <c r="M107" i="85" s="1"/>
  <c r="G106" i="85"/>
  <c r="H106" i="85" s="1"/>
  <c r="M106" i="85" s="1"/>
  <c r="G105" i="85"/>
  <c r="H105" i="85" s="1"/>
  <c r="M105" i="85" s="1"/>
  <c r="G104" i="85"/>
  <c r="H104" i="85" s="1"/>
  <c r="M104" i="85" s="1"/>
  <c r="G103" i="85"/>
  <c r="H103" i="85" s="1"/>
  <c r="M103" i="85" s="1"/>
  <c r="G102" i="85"/>
  <c r="H102" i="85" s="1"/>
  <c r="M102" i="85" s="1"/>
  <c r="G101" i="85"/>
  <c r="H101" i="85" s="1"/>
  <c r="M101" i="85" s="1"/>
  <c r="G100" i="85"/>
  <c r="H100" i="85" s="1"/>
  <c r="M100" i="85" s="1"/>
  <c r="G99" i="85"/>
  <c r="H99" i="85" s="1"/>
  <c r="M99" i="85" s="1"/>
  <c r="G98" i="85"/>
  <c r="H98" i="85" s="1"/>
  <c r="M98" i="85" s="1"/>
  <c r="G97" i="85"/>
  <c r="H97" i="85" s="1"/>
  <c r="M97" i="85" s="1"/>
  <c r="G96" i="85"/>
  <c r="H96" i="85" s="1"/>
  <c r="M96" i="85" s="1"/>
  <c r="G95" i="85"/>
  <c r="H95" i="85" s="1"/>
  <c r="M95" i="85" s="1"/>
  <c r="G94" i="85"/>
  <c r="H94" i="85" s="1"/>
  <c r="M94" i="85" s="1"/>
  <c r="G93" i="85"/>
  <c r="H93" i="85" s="1"/>
  <c r="M93" i="85" s="1"/>
  <c r="G92" i="85"/>
  <c r="H92" i="85" s="1"/>
  <c r="M92" i="85" s="1"/>
  <c r="G91" i="85"/>
  <c r="H91" i="85" s="1"/>
  <c r="M91" i="85" s="1"/>
  <c r="G90" i="85"/>
  <c r="H90" i="85" s="1"/>
  <c r="M90" i="85" s="1"/>
  <c r="G89" i="85"/>
  <c r="H89" i="85" s="1"/>
  <c r="M89" i="85" s="1"/>
  <c r="G88" i="85"/>
  <c r="H88" i="85" s="1"/>
  <c r="M88" i="85" s="1"/>
  <c r="G87" i="85"/>
  <c r="H87" i="85" s="1"/>
  <c r="M87" i="85" s="1"/>
  <c r="G86" i="85"/>
  <c r="H86" i="85" s="1"/>
  <c r="M86" i="85" s="1"/>
  <c r="G85" i="85"/>
  <c r="H85" i="85" s="1"/>
  <c r="M85" i="85" s="1"/>
  <c r="G84" i="85"/>
  <c r="H84" i="85" s="1"/>
  <c r="M84" i="85" s="1"/>
  <c r="G83" i="85"/>
  <c r="H83" i="85" s="1"/>
  <c r="M83" i="85" s="1"/>
  <c r="G82" i="85"/>
  <c r="H82" i="85" s="1"/>
  <c r="M82" i="85" s="1"/>
  <c r="G81" i="85"/>
  <c r="H81" i="85" s="1"/>
  <c r="M81" i="85" s="1"/>
  <c r="G80" i="85"/>
  <c r="H80" i="85" s="1"/>
  <c r="M80" i="85" s="1"/>
  <c r="G79" i="85"/>
  <c r="H79" i="85" s="1"/>
  <c r="M79" i="85" s="1"/>
  <c r="G78" i="85"/>
  <c r="H78" i="85" s="1"/>
  <c r="M78" i="85" s="1"/>
  <c r="G77" i="85"/>
  <c r="H77" i="85" s="1"/>
  <c r="M77" i="85" s="1"/>
  <c r="G76" i="85"/>
  <c r="H76" i="85" s="1"/>
  <c r="M76" i="85" s="1"/>
  <c r="G75" i="85"/>
  <c r="H75" i="85" s="1"/>
  <c r="M75" i="85" s="1"/>
  <c r="G74" i="85"/>
  <c r="H74" i="85" s="1"/>
  <c r="M74" i="85" s="1"/>
  <c r="G73" i="85"/>
  <c r="H73" i="85" s="1"/>
  <c r="M73" i="85" s="1"/>
  <c r="G72" i="85"/>
  <c r="H72" i="85" s="1"/>
  <c r="M72" i="85" s="1"/>
  <c r="G71" i="85"/>
  <c r="H71" i="85" s="1"/>
  <c r="M71" i="85" s="1"/>
  <c r="G70" i="85"/>
  <c r="H70" i="85" s="1"/>
  <c r="M70" i="85" s="1"/>
  <c r="G69" i="85"/>
  <c r="H69" i="85" s="1"/>
  <c r="M69" i="85" s="1"/>
  <c r="G68" i="85"/>
  <c r="H68" i="85" s="1"/>
  <c r="M68" i="85" s="1"/>
  <c r="G67" i="85"/>
  <c r="H67" i="85" s="1"/>
  <c r="M67" i="85" s="1"/>
  <c r="G66" i="85"/>
  <c r="H66" i="85" s="1"/>
  <c r="M66" i="85" s="1"/>
  <c r="G65" i="85"/>
  <c r="H65" i="85" s="1"/>
  <c r="M65" i="85" s="1"/>
  <c r="G64" i="85"/>
  <c r="H64" i="85" s="1"/>
  <c r="M64" i="85" s="1"/>
  <c r="G63" i="85"/>
  <c r="G62" i="85"/>
  <c r="H62" i="85" s="1"/>
  <c r="M62" i="85" s="1"/>
  <c r="G61" i="85"/>
  <c r="H61" i="85" s="1"/>
  <c r="M61" i="85" s="1"/>
  <c r="G60" i="85"/>
  <c r="G59" i="85"/>
  <c r="H59" i="85" s="1"/>
  <c r="M59" i="85" s="1"/>
  <c r="G58" i="85"/>
  <c r="H58" i="85" s="1"/>
  <c r="M58" i="85" s="1"/>
  <c r="G57" i="85"/>
  <c r="H57" i="85" s="1"/>
  <c r="M57" i="85" s="1"/>
  <c r="G56" i="85"/>
  <c r="G55" i="85"/>
  <c r="G54" i="85"/>
  <c r="H54" i="85" s="1"/>
  <c r="M54" i="85" s="1"/>
  <c r="G53" i="85"/>
  <c r="H53" i="85" s="1"/>
  <c r="M53" i="85" s="1"/>
  <c r="G52" i="85"/>
  <c r="H52" i="85" s="1"/>
  <c r="M52" i="85" s="1"/>
  <c r="G51" i="85"/>
  <c r="H51" i="85" s="1"/>
  <c r="M51" i="85" s="1"/>
  <c r="G50" i="85"/>
  <c r="H50" i="85" s="1"/>
  <c r="M50" i="85" s="1"/>
  <c r="G49" i="85"/>
  <c r="H49" i="85" s="1"/>
  <c r="M49" i="85" s="1"/>
  <c r="G48" i="85"/>
  <c r="G47" i="85"/>
  <c r="G46" i="85"/>
  <c r="H46" i="85" s="1"/>
  <c r="M46" i="85" s="1"/>
  <c r="G45" i="85"/>
  <c r="H45" i="85" s="1"/>
  <c r="M45" i="85" s="1"/>
  <c r="G44" i="85"/>
  <c r="H44" i="85" s="1"/>
  <c r="M44" i="85" s="1"/>
  <c r="G43" i="85"/>
  <c r="H43" i="85" s="1"/>
  <c r="M43" i="85" s="1"/>
  <c r="G42" i="85"/>
  <c r="H42" i="85" s="1"/>
  <c r="M42" i="85" s="1"/>
  <c r="G41" i="85"/>
  <c r="G40" i="85"/>
  <c r="H40" i="85" s="1"/>
  <c r="M40" i="85" s="1"/>
  <c r="G39" i="85"/>
  <c r="H39" i="85" s="1"/>
  <c r="M39" i="85" s="1"/>
  <c r="G38" i="85"/>
  <c r="H38" i="85" s="1"/>
  <c r="M38" i="85" s="1"/>
  <c r="G37" i="85"/>
  <c r="G36" i="85"/>
  <c r="H36" i="85" s="1"/>
  <c r="M36" i="85" s="1"/>
  <c r="G35" i="85"/>
  <c r="H35" i="85" s="1"/>
  <c r="M35" i="85" s="1"/>
  <c r="G34" i="85"/>
  <c r="H34" i="85" s="1"/>
  <c r="M34" i="85" s="1"/>
  <c r="G33" i="85"/>
  <c r="G32" i="85"/>
  <c r="H32" i="85" s="1"/>
  <c r="M32" i="85" s="1"/>
  <c r="G31" i="85"/>
  <c r="H31" i="85" s="1"/>
  <c r="M31" i="85" s="1"/>
  <c r="G30" i="85"/>
  <c r="H30" i="85" s="1"/>
  <c r="M30" i="85" s="1"/>
  <c r="G29" i="85"/>
  <c r="G28" i="85"/>
  <c r="H28" i="85" s="1"/>
  <c r="M28" i="85" s="1"/>
  <c r="G27" i="85"/>
  <c r="H27" i="85" s="1"/>
  <c r="M27" i="85" s="1"/>
  <c r="G26" i="85"/>
  <c r="H26" i="85" s="1"/>
  <c r="M26" i="85" s="1"/>
  <c r="G25" i="85"/>
  <c r="G24" i="85"/>
  <c r="H24" i="85" s="1"/>
  <c r="M24" i="85" s="1"/>
  <c r="G23" i="85"/>
  <c r="H23" i="85" s="1"/>
  <c r="M23" i="85" s="1"/>
  <c r="G22" i="85"/>
  <c r="H22" i="85" s="1"/>
  <c r="M22" i="85" s="1"/>
  <c r="G21" i="85"/>
  <c r="G20" i="85"/>
  <c r="H20" i="85" s="1"/>
  <c r="M20" i="85" s="1"/>
  <c r="G19" i="85"/>
  <c r="H19" i="85" s="1"/>
  <c r="M19" i="85" s="1"/>
  <c r="G18" i="85"/>
  <c r="H18" i="85" s="1"/>
  <c r="M18" i="85" s="1"/>
  <c r="G17" i="85"/>
  <c r="G16" i="85"/>
  <c r="H16" i="85" s="1"/>
  <c r="M16" i="85" s="1"/>
  <c r="G15" i="85"/>
  <c r="H15" i="85" s="1"/>
  <c r="M15" i="85" s="1"/>
  <c r="G14" i="85"/>
  <c r="H14" i="85" s="1"/>
  <c r="M14" i="85" s="1"/>
  <c r="G13" i="85"/>
  <c r="G12" i="85"/>
  <c r="H12" i="85" s="1"/>
  <c r="M12" i="85" s="1"/>
  <c r="G11" i="85"/>
  <c r="H11" i="85" s="1"/>
  <c r="M11" i="85" s="1"/>
  <c r="G10" i="85"/>
  <c r="H10" i="85" s="1"/>
  <c r="M10" i="85" s="1"/>
  <c r="G9" i="85"/>
  <c r="G8" i="85"/>
  <c r="H8" i="85" s="1"/>
  <c r="M8" i="85" s="1"/>
  <c r="G7" i="85"/>
  <c r="H7" i="85" s="1"/>
  <c r="M7" i="85" s="1"/>
  <c r="G6" i="85"/>
  <c r="H6" i="85" s="1"/>
  <c r="M6" i="85" s="1"/>
  <c r="G5" i="85"/>
  <c r="G4" i="85"/>
  <c r="H4" i="85" s="1"/>
  <c r="M4" i="85" s="1"/>
  <c r="I3" i="85"/>
  <c r="G3" i="85"/>
  <c r="H3" i="85" s="1"/>
  <c r="M3" i="85" s="1"/>
  <c r="G2" i="85"/>
  <c r="F5" i="84"/>
  <c r="E5" i="84"/>
  <c r="K4" i="84"/>
  <c r="L4" i="84" s="1"/>
  <c r="H4" i="84"/>
  <c r="M4" i="84" s="1"/>
  <c r="G4" i="84"/>
  <c r="K3" i="84"/>
  <c r="L3" i="84" s="1"/>
  <c r="G3" i="84"/>
  <c r="H3" i="84" s="1"/>
  <c r="M3" i="84" s="1"/>
  <c r="K2" i="84"/>
  <c r="L2" i="84" s="1"/>
  <c r="G2" i="84"/>
  <c r="H2" i="84" s="1"/>
  <c r="M2" i="84" s="1"/>
  <c r="F117" i="83"/>
  <c r="E117" i="83"/>
  <c r="G116" i="83"/>
  <c r="H116" i="83" s="1"/>
  <c r="M116" i="83" s="1"/>
  <c r="G115" i="83"/>
  <c r="G114" i="83"/>
  <c r="H114" i="83" s="1"/>
  <c r="M114" i="83" s="1"/>
  <c r="G113" i="83"/>
  <c r="H113" i="83" s="1"/>
  <c r="M113" i="83" s="1"/>
  <c r="G112" i="83"/>
  <c r="H112" i="83" s="1"/>
  <c r="M112" i="83" s="1"/>
  <c r="G111" i="83"/>
  <c r="G110" i="83"/>
  <c r="H110" i="83" s="1"/>
  <c r="M110" i="83" s="1"/>
  <c r="H109" i="83"/>
  <c r="M109" i="83" s="1"/>
  <c r="G109" i="83"/>
  <c r="G108" i="83"/>
  <c r="H108" i="83" s="1"/>
  <c r="M108" i="83" s="1"/>
  <c r="G107" i="83"/>
  <c r="G106" i="83"/>
  <c r="H106" i="83" s="1"/>
  <c r="M106" i="83" s="1"/>
  <c r="G105" i="83"/>
  <c r="H105" i="83" s="1"/>
  <c r="M105" i="83" s="1"/>
  <c r="G104" i="83"/>
  <c r="H104" i="83" s="1"/>
  <c r="M104" i="83" s="1"/>
  <c r="G103" i="83"/>
  <c r="G102" i="83"/>
  <c r="H102" i="83" s="1"/>
  <c r="M102" i="83" s="1"/>
  <c r="G101" i="83"/>
  <c r="H101" i="83" s="1"/>
  <c r="M101" i="83" s="1"/>
  <c r="G100" i="83"/>
  <c r="H100" i="83" s="1"/>
  <c r="M100" i="83" s="1"/>
  <c r="G99" i="83"/>
  <c r="G98" i="83"/>
  <c r="H98" i="83" s="1"/>
  <c r="M98" i="83" s="1"/>
  <c r="G97" i="83"/>
  <c r="H97" i="83" s="1"/>
  <c r="M97" i="83" s="1"/>
  <c r="G96" i="83"/>
  <c r="H96" i="83" s="1"/>
  <c r="M96" i="83" s="1"/>
  <c r="G95" i="83"/>
  <c r="G94" i="83"/>
  <c r="H94" i="83" s="1"/>
  <c r="M94" i="83" s="1"/>
  <c r="G93" i="83"/>
  <c r="H93" i="83" s="1"/>
  <c r="M93" i="83" s="1"/>
  <c r="G92" i="83"/>
  <c r="H92" i="83" s="1"/>
  <c r="M92" i="83" s="1"/>
  <c r="G91" i="83"/>
  <c r="G90" i="83"/>
  <c r="H90" i="83" s="1"/>
  <c r="M90" i="83" s="1"/>
  <c r="G89" i="83"/>
  <c r="H89" i="83" s="1"/>
  <c r="M89" i="83" s="1"/>
  <c r="G88" i="83"/>
  <c r="H88" i="83" s="1"/>
  <c r="M88" i="83" s="1"/>
  <c r="G87" i="83"/>
  <c r="G86" i="83"/>
  <c r="H86" i="83" s="1"/>
  <c r="M86" i="83" s="1"/>
  <c r="G85" i="83"/>
  <c r="H85" i="83" s="1"/>
  <c r="M85" i="83" s="1"/>
  <c r="G84" i="83"/>
  <c r="H84" i="83" s="1"/>
  <c r="M84" i="83" s="1"/>
  <c r="G83" i="83"/>
  <c r="G82" i="83"/>
  <c r="H82" i="83" s="1"/>
  <c r="M82" i="83" s="1"/>
  <c r="G81" i="83"/>
  <c r="H81" i="83" s="1"/>
  <c r="M81" i="83" s="1"/>
  <c r="G80" i="83"/>
  <c r="H80" i="83" s="1"/>
  <c r="M80" i="83" s="1"/>
  <c r="G79" i="83"/>
  <c r="G78" i="83"/>
  <c r="H78" i="83" s="1"/>
  <c r="M78" i="83" s="1"/>
  <c r="G77" i="83"/>
  <c r="H77" i="83" s="1"/>
  <c r="M77" i="83" s="1"/>
  <c r="G76" i="83"/>
  <c r="H76" i="83" s="1"/>
  <c r="M76" i="83" s="1"/>
  <c r="G75" i="83"/>
  <c r="G74" i="83"/>
  <c r="H74" i="83" s="1"/>
  <c r="M74" i="83" s="1"/>
  <c r="G73" i="83"/>
  <c r="H73" i="83" s="1"/>
  <c r="M73" i="83" s="1"/>
  <c r="G72" i="83"/>
  <c r="H72" i="83" s="1"/>
  <c r="M72" i="83" s="1"/>
  <c r="G71" i="83"/>
  <c r="G70" i="83"/>
  <c r="H70" i="83" s="1"/>
  <c r="M70" i="83" s="1"/>
  <c r="G69" i="83"/>
  <c r="H69" i="83" s="1"/>
  <c r="M69" i="83" s="1"/>
  <c r="G68" i="83"/>
  <c r="H68" i="83" s="1"/>
  <c r="M68" i="83" s="1"/>
  <c r="G67" i="83"/>
  <c r="G66" i="83"/>
  <c r="H66" i="83" s="1"/>
  <c r="M66" i="83" s="1"/>
  <c r="G65" i="83"/>
  <c r="H65" i="83" s="1"/>
  <c r="M65" i="83" s="1"/>
  <c r="G64" i="83"/>
  <c r="G63" i="83"/>
  <c r="H63" i="83" s="1"/>
  <c r="M63" i="83" s="1"/>
  <c r="G62" i="83"/>
  <c r="G61" i="83"/>
  <c r="H61" i="83" s="1"/>
  <c r="M61" i="83" s="1"/>
  <c r="G60" i="83"/>
  <c r="G59" i="83"/>
  <c r="H59" i="83" s="1"/>
  <c r="M59" i="83" s="1"/>
  <c r="G58" i="83"/>
  <c r="G57" i="83"/>
  <c r="H57" i="83" s="1"/>
  <c r="M57" i="83" s="1"/>
  <c r="G56" i="83"/>
  <c r="H56" i="83" s="1"/>
  <c r="M56" i="83" s="1"/>
  <c r="G55" i="83"/>
  <c r="H55" i="83" s="1"/>
  <c r="M55" i="83" s="1"/>
  <c r="G54" i="83"/>
  <c r="G53" i="83"/>
  <c r="H53" i="83" s="1"/>
  <c r="M53" i="83" s="1"/>
  <c r="G52" i="83"/>
  <c r="H52" i="83" s="1"/>
  <c r="M52" i="83" s="1"/>
  <c r="G51" i="83"/>
  <c r="H51" i="83" s="1"/>
  <c r="M51" i="83" s="1"/>
  <c r="G50" i="83"/>
  <c r="G49" i="83"/>
  <c r="H49" i="83" s="1"/>
  <c r="M49" i="83" s="1"/>
  <c r="G48" i="83"/>
  <c r="H48" i="83" s="1"/>
  <c r="M48" i="83" s="1"/>
  <c r="G47" i="83"/>
  <c r="H47" i="83" s="1"/>
  <c r="M47" i="83" s="1"/>
  <c r="G46" i="83"/>
  <c r="G45" i="83"/>
  <c r="H45" i="83" s="1"/>
  <c r="M45" i="83" s="1"/>
  <c r="G44" i="83"/>
  <c r="H44" i="83" s="1"/>
  <c r="M44" i="83" s="1"/>
  <c r="G43" i="83"/>
  <c r="H43" i="83" s="1"/>
  <c r="M43" i="83" s="1"/>
  <c r="G42" i="83"/>
  <c r="G41" i="83"/>
  <c r="H41" i="83" s="1"/>
  <c r="M41" i="83" s="1"/>
  <c r="G40" i="83"/>
  <c r="H40" i="83" s="1"/>
  <c r="M40" i="83" s="1"/>
  <c r="G39" i="83"/>
  <c r="H39" i="83" s="1"/>
  <c r="M39" i="83" s="1"/>
  <c r="G38" i="83"/>
  <c r="G37" i="83"/>
  <c r="H37" i="83" s="1"/>
  <c r="M37" i="83" s="1"/>
  <c r="G36" i="83"/>
  <c r="H36" i="83" s="1"/>
  <c r="M36" i="83" s="1"/>
  <c r="G35" i="83"/>
  <c r="H35" i="83" s="1"/>
  <c r="M35" i="83" s="1"/>
  <c r="G34" i="83"/>
  <c r="H34" i="83" s="1"/>
  <c r="M34" i="83" s="1"/>
  <c r="G33" i="83"/>
  <c r="H33" i="83" s="1"/>
  <c r="M33" i="83" s="1"/>
  <c r="G32" i="83"/>
  <c r="H32" i="83" s="1"/>
  <c r="M32" i="83" s="1"/>
  <c r="G31" i="83"/>
  <c r="H31" i="83" s="1"/>
  <c r="M31" i="83" s="1"/>
  <c r="G30" i="83"/>
  <c r="H30" i="83" s="1"/>
  <c r="M30" i="83" s="1"/>
  <c r="G29" i="83"/>
  <c r="H29" i="83" s="1"/>
  <c r="M29" i="83" s="1"/>
  <c r="G28" i="83"/>
  <c r="H28" i="83" s="1"/>
  <c r="M28" i="83" s="1"/>
  <c r="G27" i="83"/>
  <c r="H27" i="83" s="1"/>
  <c r="M27" i="83" s="1"/>
  <c r="G26" i="83"/>
  <c r="H26" i="83" s="1"/>
  <c r="M26" i="83" s="1"/>
  <c r="G25" i="83"/>
  <c r="H25" i="83" s="1"/>
  <c r="M25" i="83" s="1"/>
  <c r="G24" i="83"/>
  <c r="H24" i="83" s="1"/>
  <c r="M24" i="83" s="1"/>
  <c r="G23" i="83"/>
  <c r="H23" i="83" s="1"/>
  <c r="M23" i="83" s="1"/>
  <c r="G22" i="83"/>
  <c r="H22" i="83" s="1"/>
  <c r="M22" i="83" s="1"/>
  <c r="G21" i="83"/>
  <c r="H21" i="83" s="1"/>
  <c r="M21" i="83" s="1"/>
  <c r="G20" i="83"/>
  <c r="H20" i="83" s="1"/>
  <c r="M20" i="83" s="1"/>
  <c r="G19" i="83"/>
  <c r="H19" i="83" s="1"/>
  <c r="M19" i="83" s="1"/>
  <c r="G18" i="83"/>
  <c r="H18" i="83" s="1"/>
  <c r="M18" i="83" s="1"/>
  <c r="G17" i="83"/>
  <c r="G16" i="83"/>
  <c r="H16" i="83" s="1"/>
  <c r="M16" i="83" s="1"/>
  <c r="G15" i="83"/>
  <c r="H15" i="83" s="1"/>
  <c r="M15" i="83" s="1"/>
  <c r="G14" i="83"/>
  <c r="H14" i="83" s="1"/>
  <c r="M14" i="83" s="1"/>
  <c r="G13" i="83"/>
  <c r="G12" i="83"/>
  <c r="H12" i="83" s="1"/>
  <c r="M12" i="83" s="1"/>
  <c r="G11" i="83"/>
  <c r="G10" i="83"/>
  <c r="H10" i="83" s="1"/>
  <c r="M10" i="83" s="1"/>
  <c r="G9" i="83"/>
  <c r="H9" i="83" s="1"/>
  <c r="M9" i="83" s="1"/>
  <c r="G8" i="83"/>
  <c r="H8" i="83" s="1"/>
  <c r="M8" i="83" s="1"/>
  <c r="G7" i="83"/>
  <c r="G6" i="83"/>
  <c r="H6" i="83" s="1"/>
  <c r="M6" i="83" s="1"/>
  <c r="G5" i="83"/>
  <c r="H5" i="83" s="1"/>
  <c r="M5" i="83" s="1"/>
  <c r="G4" i="83"/>
  <c r="H4" i="83" s="1"/>
  <c r="M4" i="83" s="1"/>
  <c r="G3" i="83"/>
  <c r="G2" i="83"/>
  <c r="J2" i="83" s="1"/>
  <c r="K3" i="82"/>
  <c r="K4" i="82"/>
  <c r="K5" i="82"/>
  <c r="K6" i="82"/>
  <c r="K7" i="82"/>
  <c r="K8" i="82"/>
  <c r="K9" i="82"/>
  <c r="K10" i="82"/>
  <c r="K11" i="82"/>
  <c r="K12" i="82"/>
  <c r="K13" i="82"/>
  <c r="K14" i="82"/>
  <c r="K15" i="82"/>
  <c r="K16" i="82"/>
  <c r="K17" i="82"/>
  <c r="K18" i="82"/>
  <c r="K19" i="82"/>
  <c r="K20" i="82"/>
  <c r="K21" i="82"/>
  <c r="K22" i="82"/>
  <c r="K23" i="82"/>
  <c r="K24" i="82"/>
  <c r="K25" i="82"/>
  <c r="K26" i="82"/>
  <c r="K27" i="82"/>
  <c r="K28" i="82"/>
  <c r="K29" i="82"/>
  <c r="K30" i="82"/>
  <c r="K31" i="82"/>
  <c r="K32" i="82"/>
  <c r="K33" i="82"/>
  <c r="K34" i="82"/>
  <c r="K35" i="82"/>
  <c r="K36" i="82"/>
  <c r="K37" i="82"/>
  <c r="K38" i="82"/>
  <c r="K39" i="82"/>
  <c r="K40" i="82"/>
  <c r="K41" i="82"/>
  <c r="K42" i="82"/>
  <c r="K43" i="82"/>
  <c r="K44" i="82"/>
  <c r="K45" i="82"/>
  <c r="K46" i="82"/>
  <c r="K47" i="82"/>
  <c r="K48" i="82"/>
  <c r="K49" i="82"/>
  <c r="K50" i="82"/>
  <c r="K51" i="82"/>
  <c r="K52" i="82"/>
  <c r="K53" i="82"/>
  <c r="K54" i="82"/>
  <c r="K55" i="82"/>
  <c r="K56" i="82"/>
  <c r="K57" i="82"/>
  <c r="K58" i="82"/>
  <c r="K59" i="82"/>
  <c r="K60" i="82"/>
  <c r="K61" i="82"/>
  <c r="K62" i="82"/>
  <c r="K63" i="82"/>
  <c r="K64" i="82"/>
  <c r="K65" i="82"/>
  <c r="K66" i="82"/>
  <c r="K67" i="82"/>
  <c r="K68" i="82"/>
  <c r="K69" i="82"/>
  <c r="K70" i="82"/>
  <c r="K71" i="82"/>
  <c r="K72" i="82"/>
  <c r="K73" i="82"/>
  <c r="K74" i="82"/>
  <c r="K75" i="82"/>
  <c r="K76" i="82"/>
  <c r="K77" i="82"/>
  <c r="K78" i="82"/>
  <c r="K79" i="82"/>
  <c r="K80" i="82"/>
  <c r="K81" i="82"/>
  <c r="K82" i="82"/>
  <c r="K83" i="82"/>
  <c r="K84" i="82"/>
  <c r="K85" i="82"/>
  <c r="K86" i="82"/>
  <c r="K87" i="82"/>
  <c r="K88" i="82"/>
  <c r="K89" i="82"/>
  <c r="K90" i="82"/>
  <c r="K91" i="82"/>
  <c r="K92" i="82"/>
  <c r="K93" i="82"/>
  <c r="K94" i="82"/>
  <c r="K95" i="82"/>
  <c r="K96" i="82"/>
  <c r="K97" i="82"/>
  <c r="K98" i="82"/>
  <c r="K99" i="82"/>
  <c r="K100" i="82"/>
  <c r="K101" i="82"/>
  <c r="K102" i="82"/>
  <c r="K103" i="82"/>
  <c r="K104" i="82"/>
  <c r="K105" i="82"/>
  <c r="K106" i="82"/>
  <c r="K107" i="82"/>
  <c r="K108" i="82"/>
  <c r="K109" i="82"/>
  <c r="K110" i="82"/>
  <c r="K111" i="82"/>
  <c r="K112" i="82"/>
  <c r="K113" i="82"/>
  <c r="K114" i="82"/>
  <c r="K115" i="82"/>
  <c r="K116" i="82"/>
  <c r="K117" i="82"/>
  <c r="K2" i="82"/>
  <c r="K12" i="57"/>
  <c r="K86" i="57"/>
  <c r="K87" i="57"/>
  <c r="G35" i="80"/>
  <c r="F35" i="80"/>
  <c r="C35" i="80"/>
  <c r="G34" i="80"/>
  <c r="F34" i="80"/>
  <c r="C34" i="80"/>
  <c r="G33" i="80"/>
  <c r="F33" i="80"/>
  <c r="C33" i="80"/>
  <c r="G32" i="80"/>
  <c r="C32" i="80"/>
  <c r="G3" i="86" l="1"/>
  <c r="H5" i="85"/>
  <c r="M5" i="85" s="1"/>
  <c r="H21" i="85"/>
  <c r="M21" i="85" s="1"/>
  <c r="G117" i="85"/>
  <c r="J2" i="85"/>
  <c r="H2" i="85"/>
  <c r="I4" i="85"/>
  <c r="J3" i="85"/>
  <c r="K3" i="85" s="1"/>
  <c r="L3" i="85" s="1"/>
  <c r="H13" i="85"/>
  <c r="M13" i="85" s="1"/>
  <c r="H29" i="85"/>
  <c r="M29" i="85" s="1"/>
  <c r="H9" i="85"/>
  <c r="M9" i="85" s="1"/>
  <c r="H17" i="85"/>
  <c r="M17" i="85" s="1"/>
  <c r="H25" i="85"/>
  <c r="M25" i="85" s="1"/>
  <c r="H33" i="85"/>
  <c r="M33" i="85" s="1"/>
  <c r="H63" i="85"/>
  <c r="M63" i="85" s="1"/>
  <c r="H47" i="85"/>
  <c r="M47" i="85" s="1"/>
  <c r="H55" i="85"/>
  <c r="M55" i="85" s="1"/>
  <c r="H37" i="85"/>
  <c r="M37" i="85" s="1"/>
  <c r="H41" i="85"/>
  <c r="M41" i="85" s="1"/>
  <c r="H60" i="85"/>
  <c r="M60" i="85" s="1"/>
  <c r="H48" i="85"/>
  <c r="M48" i="85" s="1"/>
  <c r="H56" i="85"/>
  <c r="M56" i="85" s="1"/>
  <c r="H2" i="83"/>
  <c r="M2" i="83" s="1"/>
  <c r="J4" i="83"/>
  <c r="K4" i="83" s="1"/>
  <c r="L4" i="83" s="1"/>
  <c r="J3" i="83"/>
  <c r="K3" i="83" s="1"/>
  <c r="L3" i="83" s="1"/>
  <c r="I2" i="84"/>
  <c r="G5" i="84"/>
  <c r="J5" i="83"/>
  <c r="K5" i="83" s="1"/>
  <c r="L5" i="83" s="1"/>
  <c r="J6" i="83"/>
  <c r="K6" i="83" s="1"/>
  <c r="L6" i="83" s="1"/>
  <c r="K2" i="83"/>
  <c r="H3" i="83"/>
  <c r="M3" i="83" s="1"/>
  <c r="H7" i="83"/>
  <c r="M7" i="83" s="1"/>
  <c r="H11" i="83"/>
  <c r="M11" i="83" s="1"/>
  <c r="H13" i="83"/>
  <c r="M13" i="83" s="1"/>
  <c r="H17" i="83"/>
  <c r="M17" i="83" s="1"/>
  <c r="H46" i="83"/>
  <c r="M46" i="83" s="1"/>
  <c r="H87" i="83"/>
  <c r="M87" i="83" s="1"/>
  <c r="H50" i="83"/>
  <c r="M50" i="83" s="1"/>
  <c r="H103" i="83"/>
  <c r="M103" i="83" s="1"/>
  <c r="G117" i="83"/>
  <c r="E2" i="79" s="1"/>
  <c r="E4" i="79" s="1"/>
  <c r="E9" i="79" s="1"/>
  <c r="H42" i="83"/>
  <c r="M42" i="83" s="1"/>
  <c r="H58" i="83"/>
  <c r="M58" i="83" s="1"/>
  <c r="H60" i="83"/>
  <c r="M60" i="83" s="1"/>
  <c r="H64" i="83"/>
  <c r="M64" i="83" s="1"/>
  <c r="H38" i="83"/>
  <c r="M38" i="83" s="1"/>
  <c r="H54" i="83"/>
  <c r="M54" i="83" s="1"/>
  <c r="H62" i="83"/>
  <c r="M62" i="83" s="1"/>
  <c r="H75" i="83"/>
  <c r="M75" i="83" s="1"/>
  <c r="H71" i="83"/>
  <c r="M71" i="83" s="1"/>
  <c r="H107" i="83"/>
  <c r="M107" i="83" s="1"/>
  <c r="H67" i="83"/>
  <c r="M67" i="83" s="1"/>
  <c r="H83" i="83"/>
  <c r="M83" i="83" s="1"/>
  <c r="H95" i="83"/>
  <c r="M95" i="83" s="1"/>
  <c r="H111" i="83"/>
  <c r="M111" i="83" s="1"/>
  <c r="H79" i="83"/>
  <c r="M79" i="83" s="1"/>
  <c r="H91" i="83"/>
  <c r="M91" i="83" s="1"/>
  <c r="H99" i="83"/>
  <c r="M99" i="83" s="1"/>
  <c r="H115" i="83"/>
  <c r="M115" i="83" s="1"/>
  <c r="M3" i="86" l="1"/>
  <c r="H3" i="86"/>
  <c r="I5" i="85"/>
  <c r="J4" i="85"/>
  <c r="K4" i="85" s="1"/>
  <c r="L4" i="85" s="1"/>
  <c r="H117" i="85"/>
  <c r="M2" i="85"/>
  <c r="M117" i="85" s="1"/>
  <c r="K2" i="85"/>
  <c r="H117" i="83"/>
  <c r="F2" i="79" s="1"/>
  <c r="F4" i="79" s="1"/>
  <c r="F9" i="79" s="1"/>
  <c r="J12" i="79" s="1"/>
  <c r="M5" i="84"/>
  <c r="H5" i="84"/>
  <c r="J10" i="83"/>
  <c r="K10" i="83" s="1"/>
  <c r="L10" i="83" s="1"/>
  <c r="J9" i="83"/>
  <c r="K9" i="83" s="1"/>
  <c r="L9" i="83" s="1"/>
  <c r="J7" i="83"/>
  <c r="K7" i="83" s="1"/>
  <c r="L7" i="83" s="1"/>
  <c r="M117" i="83"/>
  <c r="L2" i="83"/>
  <c r="J8" i="83"/>
  <c r="K8" i="83" s="1"/>
  <c r="L8" i="83" s="1"/>
  <c r="L2" i="85" l="1"/>
  <c r="I6" i="85"/>
  <c r="J5" i="85"/>
  <c r="J11" i="83"/>
  <c r="K11" i="83" s="1"/>
  <c r="L11" i="83" s="1"/>
  <c r="K5" i="85" l="1"/>
  <c r="J6" i="85"/>
  <c r="K6" i="85" s="1"/>
  <c r="L6" i="85" s="1"/>
  <c r="I7" i="85"/>
  <c r="J12" i="83"/>
  <c r="K12" i="83" s="1"/>
  <c r="L12" i="83" s="1"/>
  <c r="I8" i="85" l="1"/>
  <c r="J7" i="85"/>
  <c r="K7" i="85" s="1"/>
  <c r="L7" i="85" s="1"/>
  <c r="L5" i="85"/>
  <c r="J13" i="83"/>
  <c r="K13" i="83" s="1"/>
  <c r="I9" i="85" l="1"/>
  <c r="J8" i="85"/>
  <c r="K8" i="85" s="1"/>
  <c r="L8" i="85" s="1"/>
  <c r="L13" i="83"/>
  <c r="J14" i="83"/>
  <c r="K14" i="83" s="1"/>
  <c r="L14" i="83" s="1"/>
  <c r="I10" i="85" l="1"/>
  <c r="J9" i="85"/>
  <c r="J15" i="83"/>
  <c r="K15" i="83" s="1"/>
  <c r="L15" i="83" s="1"/>
  <c r="K9" i="85" l="1"/>
  <c r="J10" i="85"/>
  <c r="K10" i="85" s="1"/>
  <c r="L10" i="85" s="1"/>
  <c r="I11" i="85"/>
  <c r="J16" i="83"/>
  <c r="K16" i="83" s="1"/>
  <c r="L16" i="83" s="1"/>
  <c r="I12" i="85" l="1"/>
  <c r="J11" i="85"/>
  <c r="K11" i="85" s="1"/>
  <c r="L11" i="85" s="1"/>
  <c r="L9" i="85"/>
  <c r="J17" i="83"/>
  <c r="K17" i="83" s="1"/>
  <c r="L17" i="83" s="1"/>
  <c r="I13" i="85" l="1"/>
  <c r="J12" i="85"/>
  <c r="K12" i="85" s="1"/>
  <c r="L12" i="85" s="1"/>
  <c r="J18" i="83"/>
  <c r="K18" i="83" s="1"/>
  <c r="L18" i="83" s="1"/>
  <c r="I14" i="85" l="1"/>
  <c r="J13" i="85"/>
  <c r="K13" i="85" s="1"/>
  <c r="L13" i="85" s="1"/>
  <c r="J19" i="83"/>
  <c r="K19" i="83" s="1"/>
  <c r="L19" i="83" s="1"/>
  <c r="J14" i="85" l="1"/>
  <c r="K14" i="85" s="1"/>
  <c r="L14" i="85" s="1"/>
  <c r="I15" i="85"/>
  <c r="J20" i="83"/>
  <c r="K20" i="83" s="1"/>
  <c r="L20" i="83" s="1"/>
  <c r="I16" i="85" l="1"/>
  <c r="J15" i="85"/>
  <c r="K15" i="85" s="1"/>
  <c r="L15" i="85" s="1"/>
  <c r="J21" i="83"/>
  <c r="K21" i="83" s="1"/>
  <c r="L21" i="83" s="1"/>
  <c r="I17" i="85" l="1"/>
  <c r="J16" i="85"/>
  <c r="K16" i="85" s="1"/>
  <c r="L16" i="85" s="1"/>
  <c r="J22" i="83"/>
  <c r="K22" i="83" s="1"/>
  <c r="L22" i="83" s="1"/>
  <c r="I18" i="85" l="1"/>
  <c r="J17" i="85"/>
  <c r="K17" i="85" s="1"/>
  <c r="L17" i="85" s="1"/>
  <c r="J23" i="83"/>
  <c r="K23" i="83" s="1"/>
  <c r="L23" i="83" s="1"/>
  <c r="J18" i="85" l="1"/>
  <c r="K18" i="85" s="1"/>
  <c r="L18" i="85" s="1"/>
  <c r="I19" i="85"/>
  <c r="J24" i="83"/>
  <c r="K24" i="83" s="1"/>
  <c r="L24" i="83" s="1"/>
  <c r="I20" i="85" l="1"/>
  <c r="J19" i="85"/>
  <c r="K19" i="85" s="1"/>
  <c r="L19" i="85" s="1"/>
  <c r="J25" i="83"/>
  <c r="K25" i="83" s="1"/>
  <c r="L25" i="83" s="1"/>
  <c r="I21" i="85" l="1"/>
  <c r="J20" i="85"/>
  <c r="K20" i="85" s="1"/>
  <c r="L20" i="85" s="1"/>
  <c r="J26" i="83"/>
  <c r="K26" i="83" s="1"/>
  <c r="L26" i="83" s="1"/>
  <c r="I22" i="85" l="1"/>
  <c r="J21" i="85"/>
  <c r="K21" i="85" s="1"/>
  <c r="L21" i="85" s="1"/>
  <c r="J27" i="83"/>
  <c r="K27" i="83" s="1"/>
  <c r="L27" i="83" s="1"/>
  <c r="J22" i="85" l="1"/>
  <c r="K22" i="85" s="1"/>
  <c r="L22" i="85" s="1"/>
  <c r="I23" i="85"/>
  <c r="J28" i="83"/>
  <c r="K28" i="83" s="1"/>
  <c r="L28" i="83" s="1"/>
  <c r="I24" i="85" l="1"/>
  <c r="J23" i="85"/>
  <c r="K23" i="85" s="1"/>
  <c r="L23" i="85" s="1"/>
  <c r="J29" i="83"/>
  <c r="K29" i="83" s="1"/>
  <c r="L29" i="83" s="1"/>
  <c r="I25" i="85" l="1"/>
  <c r="J24" i="85"/>
  <c r="K24" i="85" s="1"/>
  <c r="L24" i="85" s="1"/>
  <c r="J30" i="83"/>
  <c r="K30" i="83" s="1"/>
  <c r="L30" i="83" s="1"/>
  <c r="I26" i="85" l="1"/>
  <c r="J25" i="85"/>
  <c r="K25" i="85" s="1"/>
  <c r="L25" i="85" s="1"/>
  <c r="J31" i="83"/>
  <c r="K31" i="83" s="1"/>
  <c r="L31" i="83" s="1"/>
  <c r="J26" i="85" l="1"/>
  <c r="K26" i="85" s="1"/>
  <c r="L26" i="85" s="1"/>
  <c r="I27" i="85"/>
  <c r="J32" i="83"/>
  <c r="K32" i="83" s="1"/>
  <c r="L32" i="83" s="1"/>
  <c r="I28" i="85" l="1"/>
  <c r="J27" i="85"/>
  <c r="K27" i="85" s="1"/>
  <c r="L27" i="85" s="1"/>
  <c r="J33" i="83"/>
  <c r="K33" i="83" s="1"/>
  <c r="L33" i="83" s="1"/>
  <c r="I29" i="85" l="1"/>
  <c r="J28" i="85"/>
  <c r="K28" i="85" s="1"/>
  <c r="L28" i="85" s="1"/>
  <c r="J34" i="83"/>
  <c r="K34" i="83" s="1"/>
  <c r="L34" i="83" s="1"/>
  <c r="I30" i="85" l="1"/>
  <c r="J29" i="85"/>
  <c r="K29" i="85" s="1"/>
  <c r="L29" i="85" s="1"/>
  <c r="J35" i="83"/>
  <c r="K35" i="83" s="1"/>
  <c r="L35" i="83" s="1"/>
  <c r="J30" i="85" l="1"/>
  <c r="K30" i="85" s="1"/>
  <c r="L30" i="85" s="1"/>
  <c r="I31" i="85"/>
  <c r="J36" i="83"/>
  <c r="K36" i="83" s="1"/>
  <c r="L36" i="83" s="1"/>
  <c r="I32" i="85" l="1"/>
  <c r="J31" i="85"/>
  <c r="K31" i="85" s="1"/>
  <c r="L31" i="85" s="1"/>
  <c r="J37" i="83"/>
  <c r="K37" i="83" s="1"/>
  <c r="L37" i="83" s="1"/>
  <c r="I33" i="85" l="1"/>
  <c r="J32" i="85"/>
  <c r="K32" i="85" s="1"/>
  <c r="L32" i="85" s="1"/>
  <c r="J38" i="83"/>
  <c r="K38" i="83" s="1"/>
  <c r="L38" i="83" s="1"/>
  <c r="I34" i="85" l="1"/>
  <c r="J33" i="85"/>
  <c r="K33" i="85" s="1"/>
  <c r="L33" i="85" s="1"/>
  <c r="J39" i="83"/>
  <c r="K39" i="83" s="1"/>
  <c r="L39" i="83" s="1"/>
  <c r="J34" i="85" l="1"/>
  <c r="K34" i="85" s="1"/>
  <c r="L34" i="85" s="1"/>
  <c r="I35" i="85"/>
  <c r="J40" i="83"/>
  <c r="K40" i="83" s="1"/>
  <c r="L40" i="83" s="1"/>
  <c r="I36" i="85" l="1"/>
  <c r="J35" i="85"/>
  <c r="K35" i="85" s="1"/>
  <c r="L35" i="85" s="1"/>
  <c r="J41" i="83"/>
  <c r="K41" i="83" s="1"/>
  <c r="L41" i="83" s="1"/>
  <c r="J36" i="85" l="1"/>
  <c r="K36" i="85" s="1"/>
  <c r="L36" i="85" s="1"/>
  <c r="I37" i="85"/>
  <c r="J42" i="83"/>
  <c r="K42" i="83" s="1"/>
  <c r="L42" i="83" s="1"/>
  <c r="I38" i="85" l="1"/>
  <c r="J37" i="85"/>
  <c r="K37" i="85" s="1"/>
  <c r="L37" i="85" s="1"/>
  <c r="J43" i="83"/>
  <c r="K43" i="83" s="1"/>
  <c r="L43" i="83" s="1"/>
  <c r="I39" i="85" l="1"/>
  <c r="J38" i="85"/>
  <c r="K38" i="85" s="1"/>
  <c r="L38" i="85" s="1"/>
  <c r="J44" i="83"/>
  <c r="K44" i="83" s="1"/>
  <c r="L44" i="83" s="1"/>
  <c r="I40" i="85" l="1"/>
  <c r="J39" i="85"/>
  <c r="K39" i="85" s="1"/>
  <c r="L39" i="85" s="1"/>
  <c r="J45" i="83"/>
  <c r="K45" i="83" s="1"/>
  <c r="L45" i="83" s="1"/>
  <c r="I41" i="85" l="1"/>
  <c r="J40" i="85"/>
  <c r="K40" i="85" s="1"/>
  <c r="L40" i="85" s="1"/>
  <c r="J46" i="83"/>
  <c r="K46" i="83" s="1"/>
  <c r="L46" i="83" s="1"/>
  <c r="I42" i="85" l="1"/>
  <c r="J41" i="85"/>
  <c r="K41" i="85" s="1"/>
  <c r="L41" i="85" s="1"/>
  <c r="J47" i="83"/>
  <c r="K47" i="83" s="1"/>
  <c r="L47" i="83" s="1"/>
  <c r="J42" i="85" l="1"/>
  <c r="K42" i="85" s="1"/>
  <c r="L42" i="85" s="1"/>
  <c r="I43" i="85"/>
  <c r="J48" i="83"/>
  <c r="K48" i="83" s="1"/>
  <c r="L48" i="83" s="1"/>
  <c r="J43" i="85" l="1"/>
  <c r="K43" i="85" s="1"/>
  <c r="L43" i="85" s="1"/>
  <c r="I44" i="85"/>
  <c r="J49" i="83"/>
  <c r="K49" i="83" s="1"/>
  <c r="L49" i="83" s="1"/>
  <c r="I45" i="85" l="1"/>
  <c r="J44" i="85"/>
  <c r="K44" i="85" s="1"/>
  <c r="L44" i="85" s="1"/>
  <c r="J50" i="83"/>
  <c r="K50" i="83" s="1"/>
  <c r="L50" i="83" s="1"/>
  <c r="I46" i="85" l="1"/>
  <c r="J45" i="85"/>
  <c r="K45" i="85" s="1"/>
  <c r="L45" i="85" s="1"/>
  <c r="J51" i="83"/>
  <c r="K51" i="83" s="1"/>
  <c r="L51" i="83" s="1"/>
  <c r="I47" i="85" l="1"/>
  <c r="J46" i="85"/>
  <c r="K46" i="85" s="1"/>
  <c r="L46" i="85" s="1"/>
  <c r="J52" i="83"/>
  <c r="K52" i="83" s="1"/>
  <c r="L52" i="83" s="1"/>
  <c r="I48" i="85" l="1"/>
  <c r="J47" i="85"/>
  <c r="K47" i="85" s="1"/>
  <c r="L47" i="85" s="1"/>
  <c r="J53" i="83"/>
  <c r="K53" i="83" s="1"/>
  <c r="L53" i="83" s="1"/>
  <c r="I49" i="85" l="1"/>
  <c r="J48" i="85"/>
  <c r="K48" i="85" s="1"/>
  <c r="L48" i="85" s="1"/>
  <c r="J54" i="83"/>
  <c r="K54" i="83" s="1"/>
  <c r="L54" i="83" s="1"/>
  <c r="I50" i="85" l="1"/>
  <c r="J49" i="85"/>
  <c r="K49" i="85" s="1"/>
  <c r="L49" i="85" s="1"/>
  <c r="J55" i="83"/>
  <c r="K55" i="83" s="1"/>
  <c r="L55" i="83" s="1"/>
  <c r="I51" i="85" l="1"/>
  <c r="J50" i="85"/>
  <c r="K50" i="85" s="1"/>
  <c r="L50" i="85" s="1"/>
  <c r="J56" i="83"/>
  <c r="K56" i="83" s="1"/>
  <c r="L56" i="83" s="1"/>
  <c r="J51" i="85" l="1"/>
  <c r="K51" i="85" s="1"/>
  <c r="L51" i="85" s="1"/>
  <c r="I52" i="85"/>
  <c r="J57" i="83"/>
  <c r="K57" i="83" s="1"/>
  <c r="L57" i="83" s="1"/>
  <c r="I53" i="85" l="1"/>
  <c r="J52" i="85"/>
  <c r="K52" i="85" s="1"/>
  <c r="L52" i="85" s="1"/>
  <c r="J58" i="83"/>
  <c r="K58" i="83" s="1"/>
  <c r="L58" i="83" s="1"/>
  <c r="I54" i="85" l="1"/>
  <c r="J53" i="85"/>
  <c r="K53" i="85" s="1"/>
  <c r="L53" i="85" s="1"/>
  <c r="J59" i="83"/>
  <c r="K59" i="83" s="1"/>
  <c r="L59" i="83" s="1"/>
  <c r="I55" i="85" l="1"/>
  <c r="J54" i="85"/>
  <c r="K54" i="85" s="1"/>
  <c r="L54" i="85" s="1"/>
  <c r="J60" i="83"/>
  <c r="K60" i="83" s="1"/>
  <c r="L60" i="83" s="1"/>
  <c r="I56" i="85" l="1"/>
  <c r="J55" i="85"/>
  <c r="K55" i="85" s="1"/>
  <c r="L55" i="85" s="1"/>
  <c r="J61" i="83"/>
  <c r="K61" i="83" s="1"/>
  <c r="L61" i="83" s="1"/>
  <c r="I57" i="85" l="1"/>
  <c r="J56" i="85"/>
  <c r="K56" i="85" s="1"/>
  <c r="L56" i="85" s="1"/>
  <c r="J62" i="83"/>
  <c r="K62" i="83" s="1"/>
  <c r="L62" i="83" s="1"/>
  <c r="I58" i="85" l="1"/>
  <c r="J57" i="85"/>
  <c r="K57" i="85" s="1"/>
  <c r="L57" i="85" s="1"/>
  <c r="J63" i="83"/>
  <c r="K63" i="83" s="1"/>
  <c r="L63" i="83" s="1"/>
  <c r="I59" i="85" l="1"/>
  <c r="J58" i="85"/>
  <c r="K58" i="85" s="1"/>
  <c r="L58" i="85" s="1"/>
  <c r="J64" i="83"/>
  <c r="K64" i="83" s="1"/>
  <c r="L64" i="83" s="1"/>
  <c r="I60" i="85" l="1"/>
  <c r="J59" i="85"/>
  <c r="K59" i="85" s="1"/>
  <c r="L59" i="85" s="1"/>
  <c r="J65" i="83"/>
  <c r="K65" i="83" s="1"/>
  <c r="L65" i="83" s="1"/>
  <c r="I61" i="85" l="1"/>
  <c r="J60" i="85"/>
  <c r="K60" i="85" s="1"/>
  <c r="L60" i="85" s="1"/>
  <c r="J66" i="83"/>
  <c r="K66" i="83" s="1"/>
  <c r="L66" i="83" s="1"/>
  <c r="J61" i="85" l="1"/>
  <c r="K61" i="85" s="1"/>
  <c r="L61" i="85" s="1"/>
  <c r="I62" i="85"/>
  <c r="J67" i="83"/>
  <c r="K67" i="83" s="1"/>
  <c r="L67" i="83" s="1"/>
  <c r="I63" i="85" l="1"/>
  <c r="J62" i="85"/>
  <c r="K62" i="85" s="1"/>
  <c r="L62" i="85" s="1"/>
  <c r="J68" i="83"/>
  <c r="K68" i="83" s="1"/>
  <c r="L68" i="83" s="1"/>
  <c r="I64" i="85" l="1"/>
  <c r="J63" i="85"/>
  <c r="K63" i="85" s="1"/>
  <c r="L63" i="85" s="1"/>
  <c r="J69" i="83"/>
  <c r="K69" i="83" s="1"/>
  <c r="L69" i="83" s="1"/>
  <c r="I65" i="85" l="1"/>
  <c r="J64" i="85"/>
  <c r="K64" i="85" s="1"/>
  <c r="L64" i="85" s="1"/>
  <c r="J70" i="83"/>
  <c r="K70" i="83" s="1"/>
  <c r="L70" i="83" s="1"/>
  <c r="J65" i="85" l="1"/>
  <c r="K65" i="85" s="1"/>
  <c r="L65" i="85" s="1"/>
  <c r="I66" i="85"/>
  <c r="J71" i="83"/>
  <c r="K71" i="83" s="1"/>
  <c r="L71" i="83" s="1"/>
  <c r="I67" i="85" l="1"/>
  <c r="J66" i="85"/>
  <c r="K66" i="85" s="1"/>
  <c r="L66" i="85" s="1"/>
  <c r="J72" i="83"/>
  <c r="K72" i="83" s="1"/>
  <c r="L72" i="83" s="1"/>
  <c r="I68" i="85" l="1"/>
  <c r="J67" i="85"/>
  <c r="K67" i="85" s="1"/>
  <c r="L67" i="85" s="1"/>
  <c r="J73" i="83"/>
  <c r="K73" i="83" s="1"/>
  <c r="L73" i="83" s="1"/>
  <c r="I69" i="85" l="1"/>
  <c r="J68" i="85"/>
  <c r="K68" i="85" s="1"/>
  <c r="L68" i="85" s="1"/>
  <c r="J74" i="83"/>
  <c r="K74" i="83" s="1"/>
  <c r="L74" i="83" s="1"/>
  <c r="J69" i="85" l="1"/>
  <c r="K69" i="85" s="1"/>
  <c r="L69" i="85" s="1"/>
  <c r="I70" i="85"/>
  <c r="J75" i="83"/>
  <c r="K75" i="83" s="1"/>
  <c r="L75" i="83" s="1"/>
  <c r="I71" i="85" l="1"/>
  <c r="J70" i="85"/>
  <c r="K70" i="85" s="1"/>
  <c r="L70" i="85" s="1"/>
  <c r="J76" i="83"/>
  <c r="K76" i="83" s="1"/>
  <c r="L76" i="83" s="1"/>
  <c r="I72" i="85" l="1"/>
  <c r="J71" i="85"/>
  <c r="K71" i="85" s="1"/>
  <c r="L71" i="85" s="1"/>
  <c r="J77" i="83"/>
  <c r="K77" i="83" s="1"/>
  <c r="L77" i="83" s="1"/>
  <c r="I73" i="85" l="1"/>
  <c r="J72" i="85"/>
  <c r="K72" i="85" s="1"/>
  <c r="L72" i="85" s="1"/>
  <c r="J78" i="83"/>
  <c r="K78" i="83" s="1"/>
  <c r="L78" i="83" s="1"/>
  <c r="J73" i="85" l="1"/>
  <c r="K73" i="85" s="1"/>
  <c r="L73" i="85" s="1"/>
  <c r="I74" i="85"/>
  <c r="J79" i="83"/>
  <c r="K79" i="83" s="1"/>
  <c r="L79" i="83" s="1"/>
  <c r="I75" i="85" l="1"/>
  <c r="J74" i="85"/>
  <c r="K74" i="85" s="1"/>
  <c r="L74" i="85" s="1"/>
  <c r="J80" i="83"/>
  <c r="K80" i="83" s="1"/>
  <c r="L80" i="83" s="1"/>
  <c r="I76" i="85" l="1"/>
  <c r="J75" i="85"/>
  <c r="K75" i="85" s="1"/>
  <c r="L75" i="85" s="1"/>
  <c r="I3" i="84"/>
  <c r="I4" i="84" s="1"/>
  <c r="J81" i="83"/>
  <c r="K81" i="83" s="1"/>
  <c r="L81" i="83" s="1"/>
  <c r="I77" i="85" l="1"/>
  <c r="J76" i="85"/>
  <c r="K76" i="85" s="1"/>
  <c r="L76" i="85" s="1"/>
  <c r="J82" i="83"/>
  <c r="K82" i="83" s="1"/>
  <c r="L82" i="83" s="1"/>
  <c r="J77" i="85" l="1"/>
  <c r="K77" i="85" s="1"/>
  <c r="L77" i="85" s="1"/>
  <c r="I78" i="85"/>
  <c r="J83" i="83"/>
  <c r="K83" i="83" s="1"/>
  <c r="L83" i="83" s="1"/>
  <c r="I79" i="85" l="1"/>
  <c r="J78" i="85"/>
  <c r="K78" i="85" s="1"/>
  <c r="L78" i="85" s="1"/>
  <c r="J84" i="83"/>
  <c r="K84" i="83" s="1"/>
  <c r="L84" i="83" s="1"/>
  <c r="I80" i="85" l="1"/>
  <c r="J79" i="85"/>
  <c r="K79" i="85" s="1"/>
  <c r="L79" i="85" s="1"/>
  <c r="J85" i="83"/>
  <c r="K85" i="83" s="1"/>
  <c r="L85" i="83" s="1"/>
  <c r="I81" i="85" l="1"/>
  <c r="J80" i="85"/>
  <c r="K80" i="85" s="1"/>
  <c r="L80" i="85" s="1"/>
  <c r="J86" i="83"/>
  <c r="K86" i="83" s="1"/>
  <c r="L86" i="83" s="1"/>
  <c r="J81" i="85" l="1"/>
  <c r="K81" i="85" s="1"/>
  <c r="L81" i="85" s="1"/>
  <c r="I82" i="85"/>
  <c r="J87" i="83"/>
  <c r="K87" i="83" s="1"/>
  <c r="L87" i="83" s="1"/>
  <c r="I83" i="85" l="1"/>
  <c r="J82" i="85"/>
  <c r="K82" i="85" s="1"/>
  <c r="L82" i="85" s="1"/>
  <c r="J88" i="83"/>
  <c r="K88" i="83" s="1"/>
  <c r="L88" i="83" s="1"/>
  <c r="I2" i="86" l="1"/>
  <c r="I84" i="85"/>
  <c r="J83" i="85"/>
  <c r="K83" i="85" s="1"/>
  <c r="L83" i="85" s="1"/>
  <c r="J89" i="83"/>
  <c r="K89" i="83" s="1"/>
  <c r="L89" i="83" s="1"/>
  <c r="I85" i="85" l="1"/>
  <c r="J84" i="85"/>
  <c r="K84" i="85" s="1"/>
  <c r="L84" i="85" s="1"/>
  <c r="J90" i="83"/>
  <c r="K90" i="83" s="1"/>
  <c r="L90" i="83" s="1"/>
  <c r="J85" i="85" l="1"/>
  <c r="K85" i="85" s="1"/>
  <c r="L85" i="85" s="1"/>
  <c r="I86" i="85"/>
  <c r="I87" i="85" s="1"/>
  <c r="J91" i="83"/>
  <c r="K91" i="83" s="1"/>
  <c r="L91" i="83" s="1"/>
  <c r="J86" i="85" l="1"/>
  <c r="K86" i="85" s="1"/>
  <c r="L86" i="85" s="1"/>
  <c r="J92" i="83"/>
  <c r="K92" i="83" s="1"/>
  <c r="L92" i="83" s="1"/>
  <c r="J87" i="85" l="1"/>
  <c r="K87" i="85" s="1"/>
  <c r="L87" i="85" s="1"/>
  <c r="I88" i="85"/>
  <c r="J93" i="83"/>
  <c r="K93" i="83" s="1"/>
  <c r="L93" i="83" s="1"/>
  <c r="I89" i="85" l="1"/>
  <c r="J88" i="85"/>
  <c r="K88" i="85" s="1"/>
  <c r="L88" i="85" s="1"/>
  <c r="J94" i="83"/>
  <c r="K94" i="83" s="1"/>
  <c r="L94" i="83" s="1"/>
  <c r="I90" i="85" l="1"/>
  <c r="J89" i="85"/>
  <c r="K89" i="85" s="1"/>
  <c r="L89" i="85" s="1"/>
  <c r="J95" i="83"/>
  <c r="K95" i="83" s="1"/>
  <c r="L95" i="83" s="1"/>
  <c r="I91" i="85" l="1"/>
  <c r="J90" i="85"/>
  <c r="K90" i="85" s="1"/>
  <c r="L90" i="85" s="1"/>
  <c r="J96" i="83"/>
  <c r="K96" i="83" s="1"/>
  <c r="L96" i="83" s="1"/>
  <c r="J91" i="85" l="1"/>
  <c r="K91" i="85" s="1"/>
  <c r="L91" i="85" s="1"/>
  <c r="I92" i="85"/>
  <c r="J97" i="83"/>
  <c r="K97" i="83" s="1"/>
  <c r="L97" i="83" s="1"/>
  <c r="I93" i="85" l="1"/>
  <c r="J92" i="85"/>
  <c r="K92" i="85" s="1"/>
  <c r="L92" i="85" s="1"/>
  <c r="J98" i="83"/>
  <c r="K98" i="83" s="1"/>
  <c r="L98" i="83" s="1"/>
  <c r="I94" i="85" l="1"/>
  <c r="J93" i="85"/>
  <c r="K93" i="85" s="1"/>
  <c r="L93" i="85" s="1"/>
  <c r="J99" i="83"/>
  <c r="K99" i="83" s="1"/>
  <c r="L99" i="83" s="1"/>
  <c r="I95" i="85" l="1"/>
  <c r="J94" i="85"/>
  <c r="K94" i="85" s="1"/>
  <c r="L94" i="85" s="1"/>
  <c r="J100" i="83"/>
  <c r="K100" i="83" s="1"/>
  <c r="L100" i="83" s="1"/>
  <c r="J95" i="85" l="1"/>
  <c r="K95" i="85" s="1"/>
  <c r="L95" i="85" s="1"/>
  <c r="I96" i="85"/>
  <c r="J101" i="83"/>
  <c r="K101" i="83" s="1"/>
  <c r="L101" i="83" s="1"/>
  <c r="I97" i="85" l="1"/>
  <c r="J96" i="85"/>
  <c r="K96" i="85" s="1"/>
  <c r="L96" i="85" s="1"/>
  <c r="J102" i="83"/>
  <c r="K102" i="83" s="1"/>
  <c r="L102" i="83" s="1"/>
  <c r="I98" i="85" l="1"/>
  <c r="J97" i="85"/>
  <c r="K97" i="85" s="1"/>
  <c r="L97" i="85" s="1"/>
  <c r="J103" i="83"/>
  <c r="K103" i="83" s="1"/>
  <c r="L103" i="83" s="1"/>
  <c r="I99" i="85" l="1"/>
  <c r="J98" i="85"/>
  <c r="K98" i="85" s="1"/>
  <c r="L98" i="85" s="1"/>
  <c r="J104" i="83"/>
  <c r="K104" i="83" s="1"/>
  <c r="L104" i="83" s="1"/>
  <c r="J99" i="85" l="1"/>
  <c r="K99" i="85" s="1"/>
  <c r="L99" i="85" s="1"/>
  <c r="I100" i="85"/>
  <c r="J105" i="83"/>
  <c r="K105" i="83" s="1"/>
  <c r="L105" i="83" s="1"/>
  <c r="I101" i="85" l="1"/>
  <c r="J100" i="85"/>
  <c r="K100" i="85" s="1"/>
  <c r="L100" i="85" s="1"/>
  <c r="J106" i="83"/>
  <c r="K106" i="83" s="1"/>
  <c r="L106" i="83" s="1"/>
  <c r="I102" i="85" l="1"/>
  <c r="J101" i="85"/>
  <c r="K101" i="85" s="1"/>
  <c r="L101" i="85" s="1"/>
  <c r="J107" i="83"/>
  <c r="K107" i="83" s="1"/>
  <c r="L107" i="83" s="1"/>
  <c r="I103" i="85" l="1"/>
  <c r="J102" i="85"/>
  <c r="K102" i="85" s="1"/>
  <c r="L102" i="85" s="1"/>
  <c r="J108" i="83"/>
  <c r="K108" i="83" s="1"/>
  <c r="L108" i="83" s="1"/>
  <c r="J103" i="85" l="1"/>
  <c r="K103" i="85" s="1"/>
  <c r="L103" i="85" s="1"/>
  <c r="I104" i="85"/>
  <c r="J109" i="83"/>
  <c r="K109" i="83" s="1"/>
  <c r="L109" i="83" s="1"/>
  <c r="I105" i="85" l="1"/>
  <c r="J104" i="85"/>
  <c r="K104" i="85" s="1"/>
  <c r="L104" i="85" s="1"/>
  <c r="J110" i="83"/>
  <c r="K110" i="83" s="1"/>
  <c r="L110" i="83" s="1"/>
  <c r="I106" i="85" l="1"/>
  <c r="J105" i="85"/>
  <c r="K105" i="85" s="1"/>
  <c r="L105" i="85" s="1"/>
  <c r="J111" i="83"/>
  <c r="K111" i="83" s="1"/>
  <c r="L111" i="83" s="1"/>
  <c r="I107" i="85" l="1"/>
  <c r="J106" i="85"/>
  <c r="K106" i="85" s="1"/>
  <c r="L106" i="85" s="1"/>
  <c r="J112" i="83"/>
  <c r="K112" i="83" s="1"/>
  <c r="L112" i="83" s="1"/>
  <c r="J107" i="85" l="1"/>
  <c r="K107" i="85" s="1"/>
  <c r="L107" i="85" s="1"/>
  <c r="I108" i="85"/>
  <c r="J5" i="84"/>
  <c r="J113" i="83"/>
  <c r="K113" i="83" s="1"/>
  <c r="L113" i="83" s="1"/>
  <c r="I109" i="85" l="1"/>
  <c r="J108" i="85"/>
  <c r="K108" i="85" s="1"/>
  <c r="L108" i="85" s="1"/>
  <c r="K5" i="84"/>
  <c r="J114" i="83"/>
  <c r="K114" i="83" s="1"/>
  <c r="L114" i="83" s="1"/>
  <c r="I110" i="85" l="1"/>
  <c r="J109" i="85"/>
  <c r="K109" i="85" s="1"/>
  <c r="L109" i="85" s="1"/>
  <c r="J116" i="83"/>
  <c r="J115" i="83"/>
  <c r="K115" i="83" s="1"/>
  <c r="L115" i="83" s="1"/>
  <c r="I111" i="85" l="1"/>
  <c r="J110" i="85"/>
  <c r="K110" i="85" s="1"/>
  <c r="L110" i="85" s="1"/>
  <c r="K116" i="83"/>
  <c r="J117" i="83"/>
  <c r="G2" i="79" s="1"/>
  <c r="G4" i="79" s="1"/>
  <c r="G9" i="79" s="1"/>
  <c r="J111" i="85" l="1"/>
  <c r="K111" i="85" s="1"/>
  <c r="L111" i="85" s="1"/>
  <c r="I112" i="85"/>
  <c r="L116" i="83"/>
  <c r="K117" i="83"/>
  <c r="H2" i="79" s="1"/>
  <c r="H4" i="79" s="1"/>
  <c r="H9" i="79" s="1"/>
  <c r="I113" i="85" l="1"/>
  <c r="J112" i="85"/>
  <c r="K112" i="85" s="1"/>
  <c r="L112" i="85" s="1"/>
  <c r="J3" i="86" l="1"/>
  <c r="I114" i="85"/>
  <c r="J113" i="85"/>
  <c r="K113" i="85" s="1"/>
  <c r="L113" i="85" s="1"/>
  <c r="K3" i="86" l="1"/>
  <c r="I115" i="85"/>
  <c r="J114" i="85"/>
  <c r="K114" i="85" s="1"/>
  <c r="L114" i="85" s="1"/>
  <c r="J115" i="85" l="1"/>
  <c r="K115" i="85" s="1"/>
  <c r="L115" i="85" s="1"/>
  <c r="I116" i="85"/>
  <c r="J116" i="85" s="1"/>
  <c r="K116" i="85" l="1"/>
  <c r="J117" i="85"/>
  <c r="L116" i="85" l="1"/>
  <c r="K117" i="85"/>
  <c r="G30" i="80" l="1"/>
  <c r="F30" i="80"/>
  <c r="E120" i="57"/>
  <c r="F120" i="57"/>
  <c r="G3" i="57"/>
  <c r="H3" i="57" s="1"/>
  <c r="M3" i="57" s="1"/>
  <c r="G4" i="57"/>
  <c r="H4" i="57" s="1"/>
  <c r="M4" i="57" s="1"/>
  <c r="G5" i="57"/>
  <c r="H5" i="57" s="1"/>
  <c r="M5" i="57" s="1"/>
  <c r="G6" i="57"/>
  <c r="H6" i="57" s="1"/>
  <c r="M6" i="57" s="1"/>
  <c r="G7" i="57"/>
  <c r="H7" i="57" s="1"/>
  <c r="M7" i="57" s="1"/>
  <c r="G8" i="57"/>
  <c r="H8" i="57" s="1"/>
  <c r="M8" i="57" s="1"/>
  <c r="G9" i="57"/>
  <c r="H9" i="57" s="1"/>
  <c r="M9" i="57" s="1"/>
  <c r="G10" i="57"/>
  <c r="H10" i="57" s="1"/>
  <c r="M10" i="57" s="1"/>
  <c r="G11" i="57"/>
  <c r="H11" i="57" s="1"/>
  <c r="M11" i="57" s="1"/>
  <c r="G12" i="57"/>
  <c r="H12" i="57" s="1"/>
  <c r="M12" i="57" s="1"/>
  <c r="G13" i="57"/>
  <c r="H13" i="57" s="1"/>
  <c r="M13" i="57" s="1"/>
  <c r="G14" i="57"/>
  <c r="H14" i="57" s="1"/>
  <c r="M14" i="57" s="1"/>
  <c r="G15" i="57"/>
  <c r="H15" i="57" s="1"/>
  <c r="M15" i="57" s="1"/>
  <c r="G16" i="57"/>
  <c r="H16" i="57" s="1"/>
  <c r="M16" i="57" s="1"/>
  <c r="G17" i="57"/>
  <c r="H17" i="57" s="1"/>
  <c r="M17" i="57" s="1"/>
  <c r="G18" i="57"/>
  <c r="H18" i="57" s="1"/>
  <c r="M18" i="57" s="1"/>
  <c r="G19" i="57"/>
  <c r="H19" i="57" s="1"/>
  <c r="M19" i="57" s="1"/>
  <c r="G20" i="57"/>
  <c r="H20" i="57" s="1"/>
  <c r="M20" i="57" s="1"/>
  <c r="G21" i="57"/>
  <c r="H21" i="57" s="1"/>
  <c r="M21" i="57" s="1"/>
  <c r="G22" i="57"/>
  <c r="H22" i="57" s="1"/>
  <c r="M22" i="57" s="1"/>
  <c r="G23" i="57"/>
  <c r="H23" i="57" s="1"/>
  <c r="M23" i="57" s="1"/>
  <c r="G24" i="57"/>
  <c r="H24" i="57" s="1"/>
  <c r="M24" i="57" s="1"/>
  <c r="G25" i="57"/>
  <c r="H25" i="57" s="1"/>
  <c r="M25" i="57" s="1"/>
  <c r="G26" i="57"/>
  <c r="H26" i="57" s="1"/>
  <c r="M26" i="57" s="1"/>
  <c r="G27" i="57"/>
  <c r="H27" i="57" s="1"/>
  <c r="M27" i="57" s="1"/>
  <c r="G28" i="57"/>
  <c r="H28" i="57" s="1"/>
  <c r="M28" i="57" s="1"/>
  <c r="G29" i="57"/>
  <c r="H29" i="57" s="1"/>
  <c r="M29" i="57" s="1"/>
  <c r="G30" i="57"/>
  <c r="H30" i="57" s="1"/>
  <c r="M30" i="57" s="1"/>
  <c r="G31" i="57"/>
  <c r="H31" i="57" s="1"/>
  <c r="M31" i="57" s="1"/>
  <c r="G32" i="57"/>
  <c r="H32" i="57" s="1"/>
  <c r="M32" i="57" s="1"/>
  <c r="G33" i="57"/>
  <c r="H33" i="57" s="1"/>
  <c r="M33" i="57" s="1"/>
  <c r="G34" i="57"/>
  <c r="H34" i="57" s="1"/>
  <c r="M34" i="57" s="1"/>
  <c r="G35" i="57"/>
  <c r="H35" i="57" s="1"/>
  <c r="M35" i="57" s="1"/>
  <c r="G36" i="57"/>
  <c r="H36" i="57" s="1"/>
  <c r="M36" i="57" s="1"/>
  <c r="G37" i="57"/>
  <c r="H37" i="57" s="1"/>
  <c r="M37" i="57" s="1"/>
  <c r="G38" i="57"/>
  <c r="H38" i="57" s="1"/>
  <c r="M38" i="57" s="1"/>
  <c r="G39" i="57"/>
  <c r="H39" i="57" s="1"/>
  <c r="M39" i="57" s="1"/>
  <c r="G40" i="57"/>
  <c r="H40" i="57" s="1"/>
  <c r="M40" i="57" s="1"/>
  <c r="G41" i="57"/>
  <c r="H41" i="57" s="1"/>
  <c r="M41" i="57" s="1"/>
  <c r="G42" i="57"/>
  <c r="H42" i="57" s="1"/>
  <c r="M42" i="57" s="1"/>
  <c r="G43" i="57"/>
  <c r="H43" i="57" s="1"/>
  <c r="M43" i="57" s="1"/>
  <c r="G44" i="57"/>
  <c r="H44" i="57" s="1"/>
  <c r="M44" i="57" s="1"/>
  <c r="G45" i="57"/>
  <c r="H45" i="57" s="1"/>
  <c r="M45" i="57" s="1"/>
  <c r="G46" i="57"/>
  <c r="H46" i="57" s="1"/>
  <c r="M46" i="57" s="1"/>
  <c r="G47" i="57"/>
  <c r="H47" i="57" s="1"/>
  <c r="M47" i="57" s="1"/>
  <c r="G48" i="57"/>
  <c r="H48" i="57" s="1"/>
  <c r="M48" i="57" s="1"/>
  <c r="G49" i="57"/>
  <c r="H49" i="57" s="1"/>
  <c r="M49" i="57" s="1"/>
  <c r="G50" i="57"/>
  <c r="H50" i="57" s="1"/>
  <c r="M50" i="57" s="1"/>
  <c r="G51" i="57"/>
  <c r="H51" i="57" s="1"/>
  <c r="M51" i="57" s="1"/>
  <c r="G52" i="57"/>
  <c r="H52" i="57" s="1"/>
  <c r="M52" i="57" s="1"/>
  <c r="G53" i="57"/>
  <c r="H53" i="57" s="1"/>
  <c r="M53" i="57" s="1"/>
  <c r="G54" i="57"/>
  <c r="H54" i="57" s="1"/>
  <c r="M54" i="57" s="1"/>
  <c r="G55" i="57"/>
  <c r="H55" i="57" s="1"/>
  <c r="M55" i="57" s="1"/>
  <c r="G56" i="57"/>
  <c r="H56" i="57" s="1"/>
  <c r="G57" i="57"/>
  <c r="H57" i="57" s="1"/>
  <c r="M57" i="57" s="1"/>
  <c r="G58" i="57"/>
  <c r="H58" i="57" s="1"/>
  <c r="G59" i="57"/>
  <c r="H59" i="57" s="1"/>
  <c r="G60" i="57"/>
  <c r="H60" i="57" s="1"/>
  <c r="G61" i="57"/>
  <c r="H61" i="57" s="1"/>
  <c r="M61" i="57" s="1"/>
  <c r="G62" i="57"/>
  <c r="H62" i="57" s="1"/>
  <c r="G63" i="57"/>
  <c r="H63" i="57" s="1"/>
  <c r="G64" i="57"/>
  <c r="H64" i="57" s="1"/>
  <c r="G65" i="57"/>
  <c r="H65" i="57" s="1"/>
  <c r="M65" i="57" s="1"/>
  <c r="G66" i="57"/>
  <c r="H66" i="57" s="1"/>
  <c r="G67" i="57"/>
  <c r="H67" i="57" s="1"/>
  <c r="G68" i="57"/>
  <c r="H68" i="57" s="1"/>
  <c r="G69" i="57"/>
  <c r="H69" i="57" s="1"/>
  <c r="M69" i="57" s="1"/>
  <c r="G70" i="57"/>
  <c r="H70" i="57" s="1"/>
  <c r="M70" i="57" s="1"/>
  <c r="G71" i="57"/>
  <c r="H71" i="57" s="1"/>
  <c r="G72" i="57"/>
  <c r="H72" i="57" s="1"/>
  <c r="G73" i="57"/>
  <c r="H73" i="57" s="1"/>
  <c r="M73" i="57" s="1"/>
  <c r="G74" i="57"/>
  <c r="H74" i="57" s="1"/>
  <c r="G75" i="57"/>
  <c r="H75" i="57" s="1"/>
  <c r="G76" i="57"/>
  <c r="H76" i="57" s="1"/>
  <c r="G77" i="57"/>
  <c r="H77" i="57" s="1"/>
  <c r="M77" i="57" s="1"/>
  <c r="G78" i="57"/>
  <c r="H78" i="57" s="1"/>
  <c r="G79" i="57"/>
  <c r="H79" i="57" s="1"/>
  <c r="G80" i="57"/>
  <c r="H80" i="57" s="1"/>
  <c r="G81" i="57"/>
  <c r="H81" i="57" s="1"/>
  <c r="M81" i="57" s="1"/>
  <c r="G82" i="57"/>
  <c r="H82" i="57" s="1"/>
  <c r="G83" i="57"/>
  <c r="H83" i="57" s="1"/>
  <c r="G84" i="57"/>
  <c r="H84" i="57" s="1"/>
  <c r="G85" i="57"/>
  <c r="H85" i="57" s="1"/>
  <c r="M85" i="57" s="1"/>
  <c r="G86" i="57"/>
  <c r="H86" i="57" s="1"/>
  <c r="G87" i="57"/>
  <c r="H87" i="57" s="1"/>
  <c r="G88" i="57"/>
  <c r="H88" i="57" s="1"/>
  <c r="G89" i="57"/>
  <c r="H89" i="57" s="1"/>
  <c r="M89" i="57" s="1"/>
  <c r="G90" i="57"/>
  <c r="H90" i="57" s="1"/>
  <c r="G91" i="57"/>
  <c r="H91" i="57" s="1"/>
  <c r="G92" i="57"/>
  <c r="H92" i="57" s="1"/>
  <c r="G93" i="57"/>
  <c r="H93" i="57" s="1"/>
  <c r="M93" i="57" s="1"/>
  <c r="G94" i="57"/>
  <c r="H94" i="57" s="1"/>
  <c r="G95" i="57"/>
  <c r="H95" i="57" s="1"/>
  <c r="G96" i="57"/>
  <c r="H96" i="57" s="1"/>
  <c r="G97" i="57"/>
  <c r="H97" i="57" s="1"/>
  <c r="M97" i="57" s="1"/>
  <c r="G98" i="57"/>
  <c r="H98" i="57" s="1"/>
  <c r="G99" i="57"/>
  <c r="H99" i="57" s="1"/>
  <c r="G100" i="57"/>
  <c r="H100" i="57" s="1"/>
  <c r="G101" i="57"/>
  <c r="H101" i="57" s="1"/>
  <c r="M101" i="57" s="1"/>
  <c r="G102" i="57"/>
  <c r="H102" i="57" s="1"/>
  <c r="G103" i="57"/>
  <c r="H103" i="57" s="1"/>
  <c r="G104" i="57"/>
  <c r="H104" i="57" s="1"/>
  <c r="G105" i="57"/>
  <c r="H105" i="57" s="1"/>
  <c r="M105" i="57" s="1"/>
  <c r="G106" i="57"/>
  <c r="H106" i="57" s="1"/>
  <c r="G107" i="57"/>
  <c r="H107" i="57" s="1"/>
  <c r="G108" i="57"/>
  <c r="H108" i="57" s="1"/>
  <c r="G109" i="57"/>
  <c r="H109" i="57" s="1"/>
  <c r="M109" i="57" s="1"/>
  <c r="G110" i="57"/>
  <c r="H110" i="57" s="1"/>
  <c r="G111" i="57"/>
  <c r="H111" i="57" s="1"/>
  <c r="G112" i="57"/>
  <c r="H112" i="57" s="1"/>
  <c r="G113" i="57"/>
  <c r="H113" i="57" s="1"/>
  <c r="M113" i="57" s="1"/>
  <c r="G114" i="57"/>
  <c r="H114" i="57" s="1"/>
  <c r="G115" i="57"/>
  <c r="H115" i="57" s="1"/>
  <c r="G116" i="57"/>
  <c r="H116" i="57" s="1"/>
  <c r="G117" i="57"/>
  <c r="H117" i="57" s="1"/>
  <c r="M117" i="57" s="1"/>
  <c r="G118" i="57"/>
  <c r="H118" i="57" s="1"/>
  <c r="G119" i="57"/>
  <c r="H119" i="57" s="1"/>
  <c r="I3" i="57"/>
  <c r="J3" i="57" s="1"/>
  <c r="K3" i="57" s="1"/>
  <c r="M56" i="57"/>
  <c r="M58" i="57"/>
  <c r="M59" i="57"/>
  <c r="M60" i="57"/>
  <c r="M62" i="57"/>
  <c r="M63" i="57"/>
  <c r="M64" i="57"/>
  <c r="M66" i="57"/>
  <c r="M67" i="57"/>
  <c r="M68" i="57"/>
  <c r="M71" i="57"/>
  <c r="M72" i="57"/>
  <c r="M74" i="57"/>
  <c r="M75" i="57"/>
  <c r="M76" i="57"/>
  <c r="M78" i="57"/>
  <c r="M79" i="57"/>
  <c r="M80" i="57"/>
  <c r="M82" i="57"/>
  <c r="M83" i="57"/>
  <c r="M84" i="57"/>
  <c r="M86" i="57"/>
  <c r="M87" i="57"/>
  <c r="M88" i="57"/>
  <c r="M90" i="57"/>
  <c r="M91" i="57"/>
  <c r="M92" i="57"/>
  <c r="M94" i="57"/>
  <c r="M95" i="57"/>
  <c r="M96" i="57"/>
  <c r="M98" i="57"/>
  <c r="M99" i="57"/>
  <c r="M100" i="57"/>
  <c r="M102" i="57"/>
  <c r="M103" i="57"/>
  <c r="M104" i="57"/>
  <c r="M106" i="57"/>
  <c r="M107" i="57"/>
  <c r="M108" i="57"/>
  <c r="M110" i="57"/>
  <c r="M111" i="57"/>
  <c r="M112" i="57"/>
  <c r="M114" i="57"/>
  <c r="M115" i="57"/>
  <c r="M116" i="57"/>
  <c r="M118" i="57"/>
  <c r="M119" i="57"/>
  <c r="E118" i="82"/>
  <c r="F118" i="82"/>
  <c r="G118" i="82"/>
  <c r="H118" i="82"/>
  <c r="M118" i="82"/>
  <c r="M3" i="82"/>
  <c r="M4" i="82"/>
  <c r="M5" i="82"/>
  <c r="M6" i="82"/>
  <c r="M7" i="82"/>
  <c r="M8" i="82"/>
  <c r="M9" i="82"/>
  <c r="M10" i="82"/>
  <c r="M11" i="82"/>
  <c r="M12" i="82"/>
  <c r="M13" i="82"/>
  <c r="M14" i="82"/>
  <c r="M15" i="82"/>
  <c r="M16" i="82"/>
  <c r="M17" i="82"/>
  <c r="M18" i="82"/>
  <c r="M19" i="82"/>
  <c r="M20" i="82"/>
  <c r="M21" i="82"/>
  <c r="M22" i="82"/>
  <c r="M23" i="82"/>
  <c r="M24" i="82"/>
  <c r="M25" i="82"/>
  <c r="M26" i="82"/>
  <c r="M27" i="82"/>
  <c r="M28" i="82"/>
  <c r="M29" i="82"/>
  <c r="M30" i="82"/>
  <c r="M31" i="82"/>
  <c r="M32" i="82"/>
  <c r="M33" i="82"/>
  <c r="M34" i="82"/>
  <c r="M35" i="82"/>
  <c r="M36" i="82"/>
  <c r="M37" i="82"/>
  <c r="M38" i="82"/>
  <c r="M39" i="82"/>
  <c r="M40" i="82"/>
  <c r="M41" i="82"/>
  <c r="M42" i="82"/>
  <c r="M43" i="82"/>
  <c r="M44" i="82"/>
  <c r="M45" i="82"/>
  <c r="M46" i="82"/>
  <c r="M47" i="82"/>
  <c r="M48" i="82"/>
  <c r="M49" i="82"/>
  <c r="M50" i="82"/>
  <c r="M51" i="82"/>
  <c r="M52" i="82"/>
  <c r="M53" i="82"/>
  <c r="M54" i="82"/>
  <c r="M55" i="82"/>
  <c r="M56" i="82"/>
  <c r="M57" i="82"/>
  <c r="M58" i="82"/>
  <c r="M59" i="82"/>
  <c r="M60" i="82"/>
  <c r="M61" i="82"/>
  <c r="M62" i="82"/>
  <c r="M63" i="82"/>
  <c r="M64" i="82"/>
  <c r="M65" i="82"/>
  <c r="M66" i="82"/>
  <c r="M67" i="82"/>
  <c r="M68" i="82"/>
  <c r="M69" i="82"/>
  <c r="M70" i="82"/>
  <c r="M71" i="82"/>
  <c r="M72" i="82"/>
  <c r="M73" i="82"/>
  <c r="M74" i="82"/>
  <c r="M75" i="82"/>
  <c r="M76" i="82"/>
  <c r="M77" i="82"/>
  <c r="M78" i="82"/>
  <c r="M79" i="82"/>
  <c r="M80" i="82"/>
  <c r="M81" i="82"/>
  <c r="M82" i="82"/>
  <c r="M83" i="82"/>
  <c r="M84" i="82"/>
  <c r="M85" i="82"/>
  <c r="M86" i="82"/>
  <c r="M87" i="82"/>
  <c r="M88" i="82"/>
  <c r="M89" i="82"/>
  <c r="M90" i="82"/>
  <c r="M91" i="82"/>
  <c r="M92" i="82"/>
  <c r="M93" i="82"/>
  <c r="M94" i="82"/>
  <c r="M95" i="82"/>
  <c r="M96" i="82"/>
  <c r="M97" i="82"/>
  <c r="M98" i="82"/>
  <c r="M99" i="82"/>
  <c r="M100" i="82"/>
  <c r="M101" i="82"/>
  <c r="M102" i="82"/>
  <c r="M103" i="82"/>
  <c r="M104" i="82"/>
  <c r="M105" i="82"/>
  <c r="M106" i="82"/>
  <c r="M107" i="82"/>
  <c r="M108" i="82"/>
  <c r="M109" i="82"/>
  <c r="M110" i="82"/>
  <c r="M111" i="82"/>
  <c r="M112" i="82"/>
  <c r="M113" i="82"/>
  <c r="M114" i="82"/>
  <c r="M115" i="82"/>
  <c r="M116" i="82"/>
  <c r="M117" i="82"/>
  <c r="J2" i="82"/>
  <c r="I3" i="82"/>
  <c r="J3" i="82" s="1"/>
  <c r="L3" i="82" l="1"/>
  <c r="L3" i="57"/>
  <c r="I4" i="57"/>
  <c r="I5" i="57" s="1"/>
  <c r="L87" i="57"/>
  <c r="I4" i="82"/>
  <c r="J4" i="82" l="1"/>
  <c r="I5" i="82"/>
  <c r="J5" i="82" s="1"/>
  <c r="J4" i="57"/>
  <c r="K4" i="57" s="1"/>
  <c r="I6" i="82" l="1"/>
  <c r="L4" i="82"/>
  <c r="L4" i="57"/>
  <c r="J5" i="57"/>
  <c r="K5" i="57" s="1"/>
  <c r="I6" i="57"/>
  <c r="I7" i="82"/>
  <c r="J6" i="82"/>
  <c r="L5" i="82"/>
  <c r="L6" i="82" l="1"/>
  <c r="L5" i="57"/>
  <c r="J6" i="57"/>
  <c r="K6" i="57" s="1"/>
  <c r="I7" i="57"/>
  <c r="L86" i="57"/>
  <c r="I8" i="82"/>
  <c r="I9" i="82" s="1"/>
  <c r="I10" i="82" s="1"/>
  <c r="I11" i="82" s="1"/>
  <c r="I12" i="82" s="1"/>
  <c r="I13" i="82" s="1"/>
  <c r="I14" i="82" s="1"/>
  <c r="I15" i="82" s="1"/>
  <c r="I16" i="82" s="1"/>
  <c r="I17" i="82" s="1"/>
  <c r="I18" i="82" s="1"/>
  <c r="I19" i="82" s="1"/>
  <c r="I20" i="82" s="1"/>
  <c r="I21" i="82" s="1"/>
  <c r="I22" i="82" s="1"/>
  <c r="I23" i="82" s="1"/>
  <c r="I24" i="82" s="1"/>
  <c r="I25" i="82" s="1"/>
  <c r="I26" i="82" s="1"/>
  <c r="I27" i="82" s="1"/>
  <c r="I28" i="82" s="1"/>
  <c r="I29" i="82" s="1"/>
  <c r="I30" i="82" s="1"/>
  <c r="I31" i="82" s="1"/>
  <c r="I32" i="82" s="1"/>
  <c r="I33" i="82" s="1"/>
  <c r="I34" i="82" s="1"/>
  <c r="I35" i="82" s="1"/>
  <c r="I36" i="82" s="1"/>
  <c r="I37" i="82" s="1"/>
  <c r="I38" i="82" s="1"/>
  <c r="I39" i="82" s="1"/>
  <c r="I40" i="82" s="1"/>
  <c r="J7" i="82"/>
  <c r="L6" i="57" l="1"/>
  <c r="I8" i="57"/>
  <c r="I9" i="57" s="1"/>
  <c r="I10" i="57" s="1"/>
  <c r="I11" i="57" s="1"/>
  <c r="I12" i="57" s="1"/>
  <c r="I13" i="57" s="1"/>
  <c r="I14" i="57" s="1"/>
  <c r="I15" i="57" s="1"/>
  <c r="I16" i="57" s="1"/>
  <c r="I17" i="57" s="1"/>
  <c r="I18" i="57" s="1"/>
  <c r="I19" i="57" s="1"/>
  <c r="I20" i="57" s="1"/>
  <c r="I21" i="57" s="1"/>
  <c r="I22" i="57" s="1"/>
  <c r="I23" i="57" s="1"/>
  <c r="I24" i="57" s="1"/>
  <c r="I25" i="57" s="1"/>
  <c r="I26" i="57" s="1"/>
  <c r="I27" i="57" s="1"/>
  <c r="I28" i="57" s="1"/>
  <c r="I29" i="57" s="1"/>
  <c r="I30" i="57" s="1"/>
  <c r="I31" i="57" s="1"/>
  <c r="I32" i="57" s="1"/>
  <c r="I33" i="57" s="1"/>
  <c r="I34" i="57" s="1"/>
  <c r="I35" i="57" s="1"/>
  <c r="I36" i="57" s="1"/>
  <c r="I37" i="57" s="1"/>
  <c r="I38" i="57" s="1"/>
  <c r="I39" i="57" s="1"/>
  <c r="I40" i="57" s="1"/>
  <c r="I41" i="57" s="1"/>
  <c r="I42" i="57" s="1"/>
  <c r="I43" i="57" s="1"/>
  <c r="I44" i="57" s="1"/>
  <c r="I45" i="57" s="1"/>
  <c r="I46" i="57" s="1"/>
  <c r="I47" i="57" s="1"/>
  <c r="I48" i="57" s="1"/>
  <c r="I49" i="57" s="1"/>
  <c r="I50" i="57" s="1"/>
  <c r="I51" i="57" s="1"/>
  <c r="I52" i="57" s="1"/>
  <c r="I53" i="57" s="1"/>
  <c r="I54" i="57" s="1"/>
  <c r="I55" i="57" s="1"/>
  <c r="I56" i="57" s="1"/>
  <c r="I57" i="57" s="1"/>
  <c r="I58" i="57" s="1"/>
  <c r="I59" i="57" s="1"/>
  <c r="I60" i="57" s="1"/>
  <c r="I61" i="57" s="1"/>
  <c r="I62" i="57" s="1"/>
  <c r="I63" i="57" s="1"/>
  <c r="I64" i="57" s="1"/>
  <c r="I65" i="57" s="1"/>
  <c r="I66" i="57" s="1"/>
  <c r="I67" i="57" s="1"/>
  <c r="I68" i="57" s="1"/>
  <c r="I69" i="57" s="1"/>
  <c r="I70" i="57" s="1"/>
  <c r="I71" i="57" s="1"/>
  <c r="I72" i="57" s="1"/>
  <c r="I73" i="57" s="1"/>
  <c r="I74" i="57" s="1"/>
  <c r="I75" i="57" s="1"/>
  <c r="I76" i="57" s="1"/>
  <c r="I77" i="57" s="1"/>
  <c r="I78" i="57" s="1"/>
  <c r="I79" i="57" s="1"/>
  <c r="I80" i="57" s="1"/>
  <c r="I81" i="57" s="1"/>
  <c r="I82" i="57" s="1"/>
  <c r="I83" i="57" s="1"/>
  <c r="I84" i="57" s="1"/>
  <c r="I85" i="57" s="1"/>
  <c r="I86" i="57" s="1"/>
  <c r="I87" i="57" s="1"/>
  <c r="I88" i="57" s="1"/>
  <c r="I89" i="57" s="1"/>
  <c r="I90" i="57" s="1"/>
  <c r="I91" i="57" s="1"/>
  <c r="I92" i="57" s="1"/>
  <c r="I93" i="57" s="1"/>
  <c r="I94" i="57" s="1"/>
  <c r="I95" i="57" s="1"/>
  <c r="I96" i="57" s="1"/>
  <c r="I97" i="57" s="1"/>
  <c r="I98" i="57" s="1"/>
  <c r="I99" i="57" s="1"/>
  <c r="I100" i="57" s="1"/>
  <c r="I101" i="57" s="1"/>
  <c r="I102" i="57" s="1"/>
  <c r="I103" i="57" s="1"/>
  <c r="I104" i="57" s="1"/>
  <c r="I105" i="57" s="1"/>
  <c r="I106" i="57" s="1"/>
  <c r="I107" i="57" s="1"/>
  <c r="I108" i="57" s="1"/>
  <c r="I109" i="57" s="1"/>
  <c r="I110" i="57" s="1"/>
  <c r="I111" i="57" s="1"/>
  <c r="I112" i="57" s="1"/>
  <c r="I113" i="57" s="1"/>
  <c r="I114" i="57" s="1"/>
  <c r="I115" i="57" s="1"/>
  <c r="I116" i="57" s="1"/>
  <c r="I117" i="57" s="1"/>
  <c r="I118" i="57" s="1"/>
  <c r="J7" i="57"/>
  <c r="K7" i="57" s="1"/>
  <c r="L7" i="82"/>
  <c r="J8" i="82"/>
  <c r="L8" i="82" l="1"/>
  <c r="L7" i="57"/>
  <c r="J8" i="57"/>
  <c r="K8" i="57" s="1"/>
  <c r="J9" i="82"/>
  <c r="L9" i="82" l="1"/>
  <c r="L8" i="57"/>
  <c r="J9" i="57"/>
  <c r="K9" i="57" s="1"/>
  <c r="J10" i="82"/>
  <c r="L10" i="82" l="1"/>
  <c r="L9" i="57"/>
  <c r="J10" i="57"/>
  <c r="K10" i="57" s="1"/>
  <c r="J11" i="82"/>
  <c r="L11" i="82" l="1"/>
  <c r="L10" i="57"/>
  <c r="J11" i="57"/>
  <c r="K11" i="57" s="1"/>
  <c r="J12" i="82"/>
  <c r="L12" i="82" l="1"/>
  <c r="L11" i="57"/>
  <c r="L12" i="57"/>
  <c r="J13" i="82"/>
  <c r="L13" i="82" l="1"/>
  <c r="J13" i="57"/>
  <c r="K13" i="57" s="1"/>
  <c r="J14" i="82"/>
  <c r="L14" i="82" l="1"/>
  <c r="L13" i="57"/>
  <c r="J14" i="57"/>
  <c r="K14" i="57" s="1"/>
  <c r="J15" i="82"/>
  <c r="L15" i="82" l="1"/>
  <c r="L14" i="57"/>
  <c r="J15" i="57"/>
  <c r="K15" i="57" s="1"/>
  <c r="J16" i="82"/>
  <c r="L16" i="82" l="1"/>
  <c r="L15" i="57"/>
  <c r="J16" i="57"/>
  <c r="K16" i="57" s="1"/>
  <c r="J17" i="82"/>
  <c r="L17" i="82" l="1"/>
  <c r="L16" i="57"/>
  <c r="J17" i="57"/>
  <c r="K17" i="57" s="1"/>
  <c r="J18" i="82"/>
  <c r="L18" i="82" l="1"/>
  <c r="L17" i="57"/>
  <c r="J18" i="57"/>
  <c r="K18" i="57" s="1"/>
  <c r="J19" i="82"/>
  <c r="L19" i="82" l="1"/>
  <c r="L18" i="57"/>
  <c r="J19" i="57"/>
  <c r="K19" i="57" s="1"/>
  <c r="J20" i="82"/>
  <c r="L20" i="82" l="1"/>
  <c r="L19" i="57"/>
  <c r="J20" i="57"/>
  <c r="K20" i="57" s="1"/>
  <c r="J29" i="82"/>
  <c r="L29" i="82" l="1"/>
  <c r="L20" i="57"/>
  <c r="J29" i="57"/>
  <c r="K29" i="57" s="1"/>
  <c r="J30" i="82"/>
  <c r="L30" i="82" l="1"/>
  <c r="L29" i="57"/>
  <c r="J30" i="57"/>
  <c r="K30" i="57" s="1"/>
  <c r="J31" i="82"/>
  <c r="L31" i="82" l="1"/>
  <c r="L30" i="57"/>
  <c r="J31" i="57"/>
  <c r="K31" i="57" s="1"/>
  <c r="I41" i="82"/>
  <c r="J32" i="82"/>
  <c r="L32" i="82" l="1"/>
  <c r="L31" i="57"/>
  <c r="J32" i="57"/>
  <c r="K32" i="57" s="1"/>
  <c r="J41" i="82"/>
  <c r="I42" i="82"/>
  <c r="I43" i="82" s="1"/>
  <c r="I44" i="82" s="1"/>
  <c r="I45" i="82" s="1"/>
  <c r="I46" i="82" s="1"/>
  <c r="I47" i="82" s="1"/>
  <c r="I48" i="82" s="1"/>
  <c r="I49" i="82" s="1"/>
  <c r="I50" i="82" s="1"/>
  <c r="I51" i="82" s="1"/>
  <c r="I52" i="82" s="1"/>
  <c r="I53" i="82" s="1"/>
  <c r="I54" i="82" s="1"/>
  <c r="I55" i="82" s="1"/>
  <c r="I56" i="82" s="1"/>
  <c r="I57" i="82" s="1"/>
  <c r="I58" i="82" s="1"/>
  <c r="I59" i="82" s="1"/>
  <c r="I60" i="82" s="1"/>
  <c r="I61" i="82" s="1"/>
  <c r="I62" i="82" s="1"/>
  <c r="I63" i="82" s="1"/>
  <c r="I64" i="82" s="1"/>
  <c r="I65" i="82" s="1"/>
  <c r="I66" i="82" s="1"/>
  <c r="I67" i="82" s="1"/>
  <c r="I68" i="82" s="1"/>
  <c r="I69" i="82" s="1"/>
  <c r="I70" i="82" s="1"/>
  <c r="I71" i="82" s="1"/>
  <c r="I72" i="82" s="1"/>
  <c r="I73" i="82" s="1"/>
  <c r="I74" i="82" s="1"/>
  <c r="I75" i="82" s="1"/>
  <c r="I76" i="82" s="1"/>
  <c r="I77" i="82" s="1"/>
  <c r="I78" i="82" s="1"/>
  <c r="I79" i="82" s="1"/>
  <c r="I80" i="82" s="1"/>
  <c r="I81" i="82" s="1"/>
  <c r="I82" i="82" s="1"/>
  <c r="I83" i="82" s="1"/>
  <c r="I84" i="82" s="1"/>
  <c r="I85" i="82" s="1"/>
  <c r="I86" i="82" s="1"/>
  <c r="I87" i="82" s="1"/>
  <c r="I88" i="82" s="1"/>
  <c r="I89" i="82" s="1"/>
  <c r="I90" i="82" s="1"/>
  <c r="I91" i="82" s="1"/>
  <c r="I92" i="82" s="1"/>
  <c r="I93" i="82" s="1"/>
  <c r="I94" i="82" s="1"/>
  <c r="I95" i="82" s="1"/>
  <c r="I96" i="82" s="1"/>
  <c r="I97" i="82" s="1"/>
  <c r="I98" i="82" s="1"/>
  <c r="I99" i="82" s="1"/>
  <c r="I100" i="82" s="1"/>
  <c r="I101" i="82" s="1"/>
  <c r="I102" i="82" s="1"/>
  <c r="I103" i="82" s="1"/>
  <c r="I104" i="82" s="1"/>
  <c r="I105" i="82" s="1"/>
  <c r="I106" i="82" s="1"/>
  <c r="I107" i="82" s="1"/>
  <c r="I108" i="82" s="1"/>
  <c r="I109" i="82" s="1"/>
  <c r="I110" i="82" s="1"/>
  <c r="I111" i="82" s="1"/>
  <c r="I112" i="82" s="1"/>
  <c r="I113" i="82" s="1"/>
  <c r="I114" i="82" s="1"/>
  <c r="I115" i="82" s="1"/>
  <c r="I116" i="82" s="1"/>
  <c r="I117" i="82" s="1"/>
  <c r="L41" i="82" l="1"/>
  <c r="L32" i="57"/>
  <c r="J41" i="57"/>
  <c r="K41" i="57" s="1"/>
  <c r="J44" i="82"/>
  <c r="L44" i="82" l="1"/>
  <c r="L41" i="57"/>
  <c r="J44" i="57"/>
  <c r="K44" i="57" s="1"/>
  <c r="J45" i="82"/>
  <c r="L45" i="82" l="1"/>
  <c r="L44" i="57"/>
  <c r="J45" i="57"/>
  <c r="K45" i="57" s="1"/>
  <c r="J46" i="82"/>
  <c r="L46" i="82" l="1"/>
  <c r="L45" i="57"/>
  <c r="J46" i="57"/>
  <c r="K46" i="57" s="1"/>
  <c r="J47" i="82"/>
  <c r="L47" i="82" l="1"/>
  <c r="L46" i="57"/>
  <c r="J47" i="57"/>
  <c r="K47" i="57" s="1"/>
  <c r="J48" i="82"/>
  <c r="L48" i="82" l="1"/>
  <c r="L47" i="57"/>
  <c r="J48" i="57"/>
  <c r="K48" i="57" s="1"/>
  <c r="J49" i="82"/>
  <c r="L49" i="82" l="1"/>
  <c r="L48" i="57"/>
  <c r="J49" i="57"/>
  <c r="K49" i="57" s="1"/>
  <c r="J50" i="82"/>
  <c r="L50" i="82" l="1"/>
  <c r="L49" i="57"/>
  <c r="J50" i="57"/>
  <c r="K50" i="57" s="1"/>
  <c r="J51" i="82"/>
  <c r="L51" i="82" l="1"/>
  <c r="L50" i="57"/>
  <c r="J51" i="57"/>
  <c r="K51" i="57" s="1"/>
  <c r="J52" i="82"/>
  <c r="L52" i="82" l="1"/>
  <c r="L51" i="57"/>
  <c r="J52" i="57"/>
  <c r="K52" i="57" s="1"/>
  <c r="J53" i="82"/>
  <c r="L53" i="82" l="1"/>
  <c r="L52" i="57"/>
  <c r="J53" i="57"/>
  <c r="K53" i="57" s="1"/>
  <c r="J54" i="82"/>
  <c r="L54" i="82" l="1"/>
  <c r="L53" i="57"/>
  <c r="J54" i="57"/>
  <c r="K54" i="57" s="1"/>
  <c r="J55" i="82"/>
  <c r="L55" i="82" l="1"/>
  <c r="L54" i="57"/>
  <c r="J55" i="57"/>
  <c r="K55" i="57" s="1"/>
  <c r="J56" i="82"/>
  <c r="L56" i="82" l="1"/>
  <c r="L55" i="57"/>
  <c r="J56" i="57"/>
  <c r="K56" i="57" s="1"/>
  <c r="J57" i="82"/>
  <c r="L57" i="82" l="1"/>
  <c r="L56" i="57"/>
  <c r="J57" i="57"/>
  <c r="K57" i="57" s="1"/>
  <c r="J58" i="82"/>
  <c r="L58" i="82" l="1"/>
  <c r="L57" i="57"/>
  <c r="J58" i="57"/>
  <c r="K58" i="57" s="1"/>
  <c r="J59" i="82"/>
  <c r="L59" i="82" l="1"/>
  <c r="L58" i="57"/>
  <c r="J59" i="57"/>
  <c r="K59" i="57" s="1"/>
  <c r="J60" i="82"/>
  <c r="L60" i="82" l="1"/>
  <c r="L59" i="57"/>
  <c r="J60" i="57"/>
  <c r="K60" i="57" s="1"/>
  <c r="J61" i="82"/>
  <c r="L61" i="82" l="1"/>
  <c r="L60" i="57"/>
  <c r="J61" i="57"/>
  <c r="K61" i="57" s="1"/>
  <c r="J62" i="82"/>
  <c r="L62" i="82" l="1"/>
  <c r="L61" i="57"/>
  <c r="J62" i="57"/>
  <c r="K62" i="57" s="1"/>
  <c r="J63" i="82"/>
  <c r="L63" i="82" l="1"/>
  <c r="L62" i="57"/>
  <c r="J63" i="57"/>
  <c r="K63" i="57" s="1"/>
  <c r="J64" i="82"/>
  <c r="L64" i="82" l="1"/>
  <c r="L63" i="57"/>
  <c r="J64" i="57"/>
  <c r="K64" i="57" s="1"/>
  <c r="J65" i="82"/>
  <c r="L65" i="82" l="1"/>
  <c r="L64" i="57"/>
  <c r="J65" i="57"/>
  <c r="K65" i="57" s="1"/>
  <c r="J66" i="82"/>
  <c r="L66" i="82" l="1"/>
  <c r="L65" i="57"/>
  <c r="J66" i="57"/>
  <c r="K66" i="57" s="1"/>
  <c r="J67" i="82"/>
  <c r="L67" i="82" l="1"/>
  <c r="L66" i="57"/>
  <c r="J67" i="57"/>
  <c r="K67" i="57" s="1"/>
  <c r="J68" i="82"/>
  <c r="L68" i="82" l="1"/>
  <c r="L67" i="57"/>
  <c r="J68" i="57"/>
  <c r="K68" i="57" s="1"/>
  <c r="J69" i="82"/>
  <c r="L69" i="82" l="1"/>
  <c r="L68" i="57"/>
  <c r="J69" i="57"/>
  <c r="K69" i="57" s="1"/>
  <c r="J70" i="82"/>
  <c r="L70" i="82" l="1"/>
  <c r="L69" i="57"/>
  <c r="J70" i="57"/>
  <c r="K70" i="57" s="1"/>
  <c r="J71" i="82"/>
  <c r="L71" i="82" l="1"/>
  <c r="L70" i="57"/>
  <c r="J71" i="57"/>
  <c r="K71" i="57" s="1"/>
  <c r="J72" i="82"/>
  <c r="L72" i="82" l="1"/>
  <c r="L71" i="57"/>
  <c r="J72" i="57"/>
  <c r="K72" i="57" s="1"/>
  <c r="J73" i="82"/>
  <c r="L73" i="82" l="1"/>
  <c r="L72" i="57"/>
  <c r="J73" i="57"/>
  <c r="K73" i="57" s="1"/>
  <c r="J74" i="82"/>
  <c r="L74" i="82" l="1"/>
  <c r="L73" i="57"/>
  <c r="J74" i="57"/>
  <c r="K74" i="57" s="1"/>
  <c r="J75" i="82"/>
  <c r="L75" i="82" l="1"/>
  <c r="L74" i="57"/>
  <c r="J75" i="57"/>
  <c r="K75" i="57" s="1"/>
  <c r="J76" i="82"/>
  <c r="L76" i="82" l="1"/>
  <c r="L75" i="57"/>
  <c r="J76" i="57"/>
  <c r="K76" i="57" s="1"/>
  <c r="J77" i="82"/>
  <c r="L77" i="82" l="1"/>
  <c r="L76" i="57"/>
  <c r="J77" i="57"/>
  <c r="K77" i="57" s="1"/>
  <c r="J78" i="82"/>
  <c r="L78" i="82" l="1"/>
  <c r="L77" i="57"/>
  <c r="J78" i="57"/>
  <c r="K78" i="57" s="1"/>
  <c r="J79" i="82"/>
  <c r="L79" i="82" l="1"/>
  <c r="L78" i="57"/>
  <c r="J79" i="57"/>
  <c r="K79" i="57" s="1"/>
  <c r="J80" i="82"/>
  <c r="L80" i="82" l="1"/>
  <c r="L79" i="57"/>
  <c r="J80" i="57"/>
  <c r="K80" i="57" s="1"/>
  <c r="J81" i="82"/>
  <c r="L81" i="82" l="1"/>
  <c r="L80" i="57"/>
  <c r="J81" i="57"/>
  <c r="K81" i="57" s="1"/>
  <c r="J82" i="82"/>
  <c r="L82" i="82" l="1"/>
  <c r="L81" i="57"/>
  <c r="J82" i="57"/>
  <c r="K82" i="57" s="1"/>
  <c r="J83" i="82"/>
  <c r="L83" i="82" l="1"/>
  <c r="L82" i="57"/>
  <c r="J83" i="57"/>
  <c r="K83" i="57" s="1"/>
  <c r="J84" i="82"/>
  <c r="L84" i="82" l="1"/>
  <c r="L83" i="57"/>
  <c r="J84" i="57"/>
  <c r="K84" i="57" s="1"/>
  <c r="J85" i="82"/>
  <c r="L85" i="82" l="1"/>
  <c r="L84" i="57"/>
  <c r="J85" i="57"/>
  <c r="K85" i="57" s="1"/>
  <c r="J86" i="82"/>
  <c r="L86" i="82" l="1"/>
  <c r="L85" i="57"/>
  <c r="J88" i="57"/>
  <c r="K88" i="57" s="1"/>
  <c r="L87" i="82"/>
  <c r="L88" i="57" l="1"/>
  <c r="J89" i="57"/>
  <c r="K89" i="57" s="1"/>
  <c r="J88" i="82"/>
  <c r="L88" i="82" l="1"/>
  <c r="L89" i="57"/>
  <c r="J90" i="57"/>
  <c r="K90" i="57" s="1"/>
  <c r="J89" i="82"/>
  <c r="G117" i="82"/>
  <c r="H117" i="82" s="1"/>
  <c r="G116" i="82"/>
  <c r="H116" i="82" s="1"/>
  <c r="G115" i="82"/>
  <c r="H115" i="82" s="1"/>
  <c r="G114" i="82"/>
  <c r="H114" i="82" s="1"/>
  <c r="G113" i="82"/>
  <c r="H113" i="82" s="1"/>
  <c r="G112" i="82"/>
  <c r="H112" i="82" s="1"/>
  <c r="G111" i="82"/>
  <c r="H111" i="82" s="1"/>
  <c r="G110" i="82"/>
  <c r="H110" i="82" s="1"/>
  <c r="G109" i="82"/>
  <c r="H109" i="82" s="1"/>
  <c r="G108" i="82"/>
  <c r="H108" i="82" s="1"/>
  <c r="G107" i="82"/>
  <c r="H107" i="82" s="1"/>
  <c r="G106" i="82"/>
  <c r="H106" i="82" s="1"/>
  <c r="G105" i="82"/>
  <c r="H105" i="82" s="1"/>
  <c r="G104" i="82"/>
  <c r="H104" i="82" s="1"/>
  <c r="G103" i="82"/>
  <c r="H103" i="82" s="1"/>
  <c r="G102" i="82"/>
  <c r="H102" i="82" s="1"/>
  <c r="G101" i="82"/>
  <c r="H101" i="82" s="1"/>
  <c r="G100" i="82"/>
  <c r="H100" i="82" s="1"/>
  <c r="G99" i="82"/>
  <c r="H99" i="82" s="1"/>
  <c r="G98" i="82"/>
  <c r="H98" i="82" s="1"/>
  <c r="G97" i="82"/>
  <c r="H97" i="82" s="1"/>
  <c r="G96" i="82"/>
  <c r="H96" i="82" s="1"/>
  <c r="G95" i="82"/>
  <c r="H95" i="82" s="1"/>
  <c r="G94" i="82"/>
  <c r="H94" i="82" s="1"/>
  <c r="G93" i="82"/>
  <c r="H93" i="82" s="1"/>
  <c r="G92" i="82"/>
  <c r="H92" i="82" s="1"/>
  <c r="G91" i="82"/>
  <c r="H91" i="82" s="1"/>
  <c r="G90" i="82"/>
  <c r="H90" i="82" s="1"/>
  <c r="G89" i="82"/>
  <c r="H89" i="82" s="1"/>
  <c r="G88" i="82"/>
  <c r="H88" i="82" s="1"/>
  <c r="G87" i="82"/>
  <c r="H87" i="82" s="1"/>
  <c r="G86" i="82"/>
  <c r="H86" i="82" s="1"/>
  <c r="G85" i="82"/>
  <c r="H85" i="82" s="1"/>
  <c r="G84" i="82"/>
  <c r="H84" i="82" s="1"/>
  <c r="G83" i="82"/>
  <c r="H83" i="82" s="1"/>
  <c r="G82" i="82"/>
  <c r="H82" i="82" s="1"/>
  <c r="G81" i="82"/>
  <c r="H81" i="82" s="1"/>
  <c r="G80" i="82"/>
  <c r="H80" i="82" s="1"/>
  <c r="G79" i="82"/>
  <c r="H79" i="82" s="1"/>
  <c r="G78" i="82"/>
  <c r="H78" i="82" s="1"/>
  <c r="G77" i="82"/>
  <c r="H77" i="82" s="1"/>
  <c r="G76" i="82"/>
  <c r="H76" i="82" s="1"/>
  <c r="G75" i="82"/>
  <c r="H75" i="82" s="1"/>
  <c r="G74" i="82"/>
  <c r="H74" i="82" s="1"/>
  <c r="G73" i="82"/>
  <c r="H73" i="82" s="1"/>
  <c r="G72" i="82"/>
  <c r="H72" i="82" s="1"/>
  <c r="G71" i="82"/>
  <c r="H71" i="82" s="1"/>
  <c r="G70" i="82"/>
  <c r="H70" i="82" s="1"/>
  <c r="G69" i="82"/>
  <c r="H69" i="82" s="1"/>
  <c r="G68" i="82"/>
  <c r="H68" i="82" s="1"/>
  <c r="G67" i="82"/>
  <c r="H67" i="82" s="1"/>
  <c r="G66" i="82"/>
  <c r="H66" i="82" s="1"/>
  <c r="G65" i="82"/>
  <c r="H65" i="82" s="1"/>
  <c r="G64" i="82"/>
  <c r="H64" i="82" s="1"/>
  <c r="G63" i="82"/>
  <c r="H63" i="82" s="1"/>
  <c r="G62" i="82"/>
  <c r="H62" i="82" s="1"/>
  <c r="G61" i="82"/>
  <c r="H61" i="82" s="1"/>
  <c r="G60" i="82"/>
  <c r="H60" i="82" s="1"/>
  <c r="G59" i="82"/>
  <c r="H59" i="82" s="1"/>
  <c r="G58" i="82"/>
  <c r="H58" i="82" s="1"/>
  <c r="G57" i="82"/>
  <c r="H57" i="82" s="1"/>
  <c r="G56" i="82"/>
  <c r="H56" i="82" s="1"/>
  <c r="G55" i="82"/>
  <c r="H55" i="82" s="1"/>
  <c r="G54" i="82"/>
  <c r="H54" i="82" s="1"/>
  <c r="G53" i="82"/>
  <c r="H53" i="82" s="1"/>
  <c r="G52" i="82"/>
  <c r="H52" i="82" s="1"/>
  <c r="G51" i="82"/>
  <c r="H51" i="82" s="1"/>
  <c r="G50" i="82"/>
  <c r="H50" i="82" s="1"/>
  <c r="G49" i="82"/>
  <c r="H49" i="82" s="1"/>
  <c r="G48" i="82"/>
  <c r="H48" i="82" s="1"/>
  <c r="G47" i="82"/>
  <c r="H47" i="82" s="1"/>
  <c r="G46" i="82"/>
  <c r="H46" i="82" s="1"/>
  <c r="G45" i="82"/>
  <c r="H45" i="82" s="1"/>
  <c r="G44" i="82"/>
  <c r="H44" i="82" s="1"/>
  <c r="G43" i="82"/>
  <c r="H43" i="82" s="1"/>
  <c r="G42" i="82"/>
  <c r="H42" i="82" s="1"/>
  <c r="G41" i="82"/>
  <c r="H41" i="82" s="1"/>
  <c r="G40" i="82"/>
  <c r="H40" i="82" s="1"/>
  <c r="G39" i="82"/>
  <c r="H39" i="82" s="1"/>
  <c r="G38" i="82"/>
  <c r="H38" i="82" s="1"/>
  <c r="G37" i="82"/>
  <c r="H37" i="82" s="1"/>
  <c r="G36" i="82"/>
  <c r="H36" i="82" s="1"/>
  <c r="G35" i="82"/>
  <c r="H35" i="82" s="1"/>
  <c r="G34" i="82"/>
  <c r="H34" i="82" s="1"/>
  <c r="G33" i="82"/>
  <c r="H33" i="82" s="1"/>
  <c r="G32" i="82"/>
  <c r="H32" i="82" s="1"/>
  <c r="G31" i="82"/>
  <c r="H31" i="82" s="1"/>
  <c r="G30" i="82"/>
  <c r="H30" i="82" s="1"/>
  <c r="G29" i="82"/>
  <c r="H29" i="82" s="1"/>
  <c r="G28" i="82"/>
  <c r="H28" i="82" s="1"/>
  <c r="G27" i="82"/>
  <c r="H27" i="82" s="1"/>
  <c r="G26" i="82"/>
  <c r="H26" i="82" s="1"/>
  <c r="G25" i="82"/>
  <c r="H25" i="82" s="1"/>
  <c r="G24" i="82"/>
  <c r="H24" i="82" s="1"/>
  <c r="G23" i="82"/>
  <c r="H23" i="82" s="1"/>
  <c r="G22" i="82"/>
  <c r="H22" i="82" s="1"/>
  <c r="G21" i="82"/>
  <c r="H21" i="82" s="1"/>
  <c r="G20" i="82"/>
  <c r="H20" i="82" s="1"/>
  <c r="G19" i="82"/>
  <c r="H19" i="82" s="1"/>
  <c r="G18" i="82"/>
  <c r="H18" i="82" s="1"/>
  <c r="G17" i="82"/>
  <c r="H17" i="82" s="1"/>
  <c r="G16" i="82"/>
  <c r="H16" i="82" s="1"/>
  <c r="G15" i="82"/>
  <c r="H15" i="82" s="1"/>
  <c r="G14" i="82"/>
  <c r="H14" i="82" s="1"/>
  <c r="G13" i="82"/>
  <c r="H13" i="82" s="1"/>
  <c r="G12" i="82"/>
  <c r="H12" i="82" s="1"/>
  <c r="G11" i="82"/>
  <c r="H11" i="82" s="1"/>
  <c r="G10" i="82"/>
  <c r="H10" i="82" s="1"/>
  <c r="G9" i="82"/>
  <c r="H9" i="82" s="1"/>
  <c r="G8" i="82"/>
  <c r="H8" i="82" s="1"/>
  <c r="G7" i="82"/>
  <c r="H7" i="82" s="1"/>
  <c r="G6" i="82"/>
  <c r="H6" i="82" s="1"/>
  <c r="G5" i="82"/>
  <c r="H5" i="82" s="1"/>
  <c r="G4" i="82"/>
  <c r="H4" i="82" s="1"/>
  <c r="G3" i="82"/>
  <c r="H3" i="82" s="1"/>
  <c r="G2" i="82"/>
  <c r="E4" i="80"/>
  <c r="E5" i="80"/>
  <c r="E6" i="80"/>
  <c r="E7" i="80"/>
  <c r="E8" i="80"/>
  <c r="E9" i="80"/>
  <c r="E10" i="80"/>
  <c r="E11" i="80"/>
  <c r="E3" i="80"/>
  <c r="F29" i="80"/>
  <c r="F11" i="80"/>
  <c r="F10" i="80"/>
  <c r="F9" i="80"/>
  <c r="F8" i="80"/>
  <c r="F7" i="80"/>
  <c r="F6" i="80"/>
  <c r="F5" i="80"/>
  <c r="L28" i="80"/>
  <c r="C28" i="80"/>
  <c r="F28" i="80" s="1"/>
  <c r="G28" i="80" s="1"/>
  <c r="L27" i="80"/>
  <c r="G29" i="80"/>
  <c r="F27" i="80"/>
  <c r="M27" i="80" s="1"/>
  <c r="C27" i="80"/>
  <c r="M26" i="80"/>
  <c r="L26" i="80"/>
  <c r="G26" i="80"/>
  <c r="F26" i="80"/>
  <c r="C25" i="80"/>
  <c r="L25" i="80"/>
  <c r="F25" i="80"/>
  <c r="G25" i="80" s="1"/>
  <c r="F4" i="80"/>
  <c r="G2" i="57"/>
  <c r="AJ10" i="67"/>
  <c r="AI3" i="67"/>
  <c r="AI4" i="67"/>
  <c r="AI5" i="67"/>
  <c r="AI6" i="67"/>
  <c r="AI7" i="67"/>
  <c r="AI8" i="67"/>
  <c r="AI9" i="67"/>
  <c r="AI2" i="67"/>
  <c r="H2" i="57" l="1"/>
  <c r="H120" i="57" s="1"/>
  <c r="G120" i="57"/>
  <c r="J2" i="57"/>
  <c r="K2" i="57" s="1"/>
  <c r="L89" i="82"/>
  <c r="L90" i="57"/>
  <c r="J91" i="57"/>
  <c r="K91" i="57" s="1"/>
  <c r="L2" i="82"/>
  <c r="J90" i="82"/>
  <c r="H2" i="82"/>
  <c r="J21" i="82"/>
  <c r="M28" i="80"/>
  <c r="M25" i="80"/>
  <c r="G27" i="80"/>
  <c r="G71" i="70"/>
  <c r="E71" i="70"/>
  <c r="G68" i="70"/>
  <c r="G67" i="70"/>
  <c r="G66" i="70"/>
  <c r="G65" i="70"/>
  <c r="E68" i="70"/>
  <c r="E67" i="70"/>
  <c r="E66" i="70"/>
  <c r="E65" i="70"/>
  <c r="G62" i="70"/>
  <c r="G61" i="70"/>
  <c r="G60" i="70"/>
  <c r="G59" i="70"/>
  <c r="E62" i="70"/>
  <c r="E61" i="70"/>
  <c r="E60" i="70"/>
  <c r="E59" i="70"/>
  <c r="G56" i="70"/>
  <c r="G55" i="70"/>
  <c r="G54" i="70"/>
  <c r="G53" i="70"/>
  <c r="E56" i="70"/>
  <c r="E55" i="70"/>
  <c r="E54" i="70"/>
  <c r="E53" i="70"/>
  <c r="G50" i="70"/>
  <c r="G49" i="70"/>
  <c r="G48" i="70"/>
  <c r="G47" i="70"/>
  <c r="E50" i="70"/>
  <c r="E49" i="70"/>
  <c r="E48" i="70"/>
  <c r="E47" i="70"/>
  <c r="G44" i="70"/>
  <c r="G43" i="70"/>
  <c r="G42" i="70"/>
  <c r="G41" i="70"/>
  <c r="E44" i="70"/>
  <c r="E43" i="70"/>
  <c r="E42" i="70"/>
  <c r="E41" i="70"/>
  <c r="G35" i="70"/>
  <c r="G34" i="70"/>
  <c r="E35" i="70"/>
  <c r="E34" i="70"/>
  <c r="G31" i="70"/>
  <c r="G30" i="70"/>
  <c r="G29" i="70"/>
  <c r="G28" i="70"/>
  <c r="E31" i="70"/>
  <c r="E30" i="70"/>
  <c r="E29" i="70"/>
  <c r="E28" i="70"/>
  <c r="G25" i="70"/>
  <c r="G24" i="70"/>
  <c r="G23" i="70"/>
  <c r="G22" i="70"/>
  <c r="E25" i="70"/>
  <c r="E24" i="70"/>
  <c r="E23" i="70"/>
  <c r="E22" i="70"/>
  <c r="G19" i="70"/>
  <c r="G18" i="70"/>
  <c r="G17" i="70"/>
  <c r="G16" i="70"/>
  <c r="E19" i="70"/>
  <c r="E18" i="70"/>
  <c r="E17" i="70"/>
  <c r="E16" i="70"/>
  <c r="G13" i="70"/>
  <c r="G12" i="70"/>
  <c r="G11" i="70"/>
  <c r="G10" i="70"/>
  <c r="E13" i="70"/>
  <c r="E12" i="70"/>
  <c r="E11" i="70"/>
  <c r="E10" i="70"/>
  <c r="G7" i="70"/>
  <c r="G6" i="70"/>
  <c r="G5" i="70"/>
  <c r="G4" i="70"/>
  <c r="E7" i="70"/>
  <c r="E6" i="70"/>
  <c r="E5" i="70"/>
  <c r="L15" i="80"/>
  <c r="M15" i="80" s="1"/>
  <c r="L16" i="80"/>
  <c r="L17" i="80"/>
  <c r="L18" i="80"/>
  <c r="L19" i="80"/>
  <c r="G15" i="80"/>
  <c r="G14" i="80"/>
  <c r="L10" i="80"/>
  <c r="M10" i="80" s="1"/>
  <c r="L11" i="80"/>
  <c r="M11" i="80" s="1"/>
  <c r="L12" i="80"/>
  <c r="M12" i="80" s="1"/>
  <c r="L13" i="80"/>
  <c r="M13" i="80" s="1"/>
  <c r="L14" i="80"/>
  <c r="M14" i="80" s="1"/>
  <c r="G5" i="80"/>
  <c r="G6" i="80"/>
  <c r="G7" i="80"/>
  <c r="G8" i="80"/>
  <c r="G9" i="80"/>
  <c r="G10" i="80"/>
  <c r="G11" i="80"/>
  <c r="G12" i="80"/>
  <c r="G13" i="80"/>
  <c r="G4" i="80"/>
  <c r="L4" i="80"/>
  <c r="M4" i="80" s="1"/>
  <c r="L5" i="80"/>
  <c r="M5" i="80" s="1"/>
  <c r="L6" i="80"/>
  <c r="M6" i="80" s="1"/>
  <c r="L7" i="80"/>
  <c r="M7" i="80" s="1"/>
  <c r="L8" i="80"/>
  <c r="M8" i="80" s="1"/>
  <c r="L9" i="80"/>
  <c r="M9" i="80" s="1"/>
  <c r="L3" i="80"/>
  <c r="F3" i="80"/>
  <c r="G3" i="80" s="1"/>
  <c r="L90" i="82" l="1"/>
  <c r="L21" i="82"/>
  <c r="L91" i="57"/>
  <c r="J92" i="57"/>
  <c r="K92" i="57" s="1"/>
  <c r="J91" i="82"/>
  <c r="M2" i="82"/>
  <c r="J22" i="82"/>
  <c r="M3" i="80"/>
  <c r="L91" i="82" l="1"/>
  <c r="L22" i="82"/>
  <c r="L92" i="57"/>
  <c r="L2" i="57"/>
  <c r="J93" i="57"/>
  <c r="K93" i="57" s="1"/>
  <c r="J92" i="82"/>
  <c r="J23" i="82"/>
  <c r="M2" i="57"/>
  <c r="M120" i="57" s="1"/>
  <c r="L92" i="82" l="1"/>
  <c r="L23" i="82"/>
  <c r="L93" i="57"/>
  <c r="J94" i="57"/>
  <c r="K94" i="57" s="1"/>
  <c r="J93" i="82"/>
  <c r="J24" i="82"/>
  <c r="J21" i="57"/>
  <c r="K21" i="57" s="1"/>
  <c r="L93" i="82" l="1"/>
  <c r="L94" i="57"/>
  <c r="L21" i="57"/>
  <c r="J95" i="57"/>
  <c r="K95" i="57" s="1"/>
  <c r="J94" i="82"/>
  <c r="J25" i="82"/>
  <c r="J22" i="57"/>
  <c r="K22" i="57" s="1"/>
  <c r="L25" i="82" l="1"/>
  <c r="L94" i="82"/>
  <c r="L22" i="57"/>
  <c r="L95" i="57"/>
  <c r="J96" i="57"/>
  <c r="K96" i="57" s="1"/>
  <c r="J95" i="82"/>
  <c r="L24" i="82"/>
  <c r="J26" i="82"/>
  <c r="J23" i="57"/>
  <c r="K23" i="57" s="1"/>
  <c r="L95" i="82" l="1"/>
  <c r="L26" i="82"/>
  <c r="L23" i="57"/>
  <c r="L96" i="57"/>
  <c r="J97" i="57"/>
  <c r="K97" i="57" s="1"/>
  <c r="J96" i="82"/>
  <c r="J27" i="82"/>
  <c r="J24" i="57"/>
  <c r="K24" i="57" s="1"/>
  <c r="L96" i="82" l="1"/>
  <c r="L27" i="82"/>
  <c r="L24" i="57"/>
  <c r="L97" i="57"/>
  <c r="J98" i="57"/>
  <c r="K98" i="57" s="1"/>
  <c r="J97" i="82"/>
  <c r="J28" i="82"/>
  <c r="J25" i="57"/>
  <c r="K25" i="57" s="1"/>
  <c r="L97" i="82" l="1"/>
  <c r="L25" i="57"/>
  <c r="L98" i="57"/>
  <c r="J99" i="57"/>
  <c r="K99" i="57" s="1"/>
  <c r="J98" i="82"/>
  <c r="J26" i="57"/>
  <c r="K26" i="57" s="1"/>
  <c r="L98" i="82" l="1"/>
  <c r="L26" i="57"/>
  <c r="L99" i="57"/>
  <c r="J100" i="57"/>
  <c r="K100" i="57" s="1"/>
  <c r="J99" i="82"/>
  <c r="L28" i="82"/>
  <c r="J27" i="57"/>
  <c r="K27" i="57" s="1"/>
  <c r="L99" i="82" l="1"/>
  <c r="L27" i="57"/>
  <c r="L100" i="57"/>
  <c r="J101" i="57"/>
  <c r="K101" i="57" s="1"/>
  <c r="J100" i="82"/>
  <c r="J28" i="57"/>
  <c r="K28" i="57" s="1"/>
  <c r="L100" i="82" l="1"/>
  <c r="L28" i="57"/>
  <c r="L101" i="57"/>
  <c r="J102" i="57"/>
  <c r="K102" i="57" s="1"/>
  <c r="J101" i="82"/>
  <c r="L101" i="82" l="1"/>
  <c r="L102" i="57"/>
  <c r="J103" i="57"/>
  <c r="K103" i="57" s="1"/>
  <c r="J102" i="82"/>
  <c r="L102" i="82" l="1"/>
  <c r="L103" i="57"/>
  <c r="J104" i="57"/>
  <c r="K104" i="57" s="1"/>
  <c r="J103" i="82"/>
  <c r="J33" i="82"/>
  <c r="L103" i="82" l="1"/>
  <c r="L104" i="57"/>
  <c r="J105" i="57"/>
  <c r="K105" i="57" s="1"/>
  <c r="J104" i="82"/>
  <c r="J34" i="82"/>
  <c r="L34" i="82" l="1"/>
  <c r="L104" i="82"/>
  <c r="L105" i="57"/>
  <c r="J106" i="57"/>
  <c r="K106" i="57" s="1"/>
  <c r="J105" i="82"/>
  <c r="L33" i="82"/>
  <c r="J35" i="82"/>
  <c r="L105" i="82" l="1"/>
  <c r="L35" i="82"/>
  <c r="L106" i="57"/>
  <c r="J107" i="57"/>
  <c r="K107" i="57" s="1"/>
  <c r="J106" i="82"/>
  <c r="J36" i="82"/>
  <c r="J33" i="57"/>
  <c r="K33" i="57" s="1"/>
  <c r="L36" i="82" l="1"/>
  <c r="L106" i="82"/>
  <c r="L107" i="57"/>
  <c r="L33" i="57"/>
  <c r="J108" i="57"/>
  <c r="K108" i="57" s="1"/>
  <c r="J107" i="82"/>
  <c r="J37" i="82"/>
  <c r="J34" i="57"/>
  <c r="K34" i="57" s="1"/>
  <c r="L107" i="82" l="1"/>
  <c r="L37" i="82"/>
  <c r="L108" i="57"/>
  <c r="L34" i="57"/>
  <c r="J109" i="57"/>
  <c r="K109" i="57" s="1"/>
  <c r="J108" i="82"/>
  <c r="J38" i="82"/>
  <c r="J35" i="57"/>
  <c r="K35" i="57" s="1"/>
  <c r="L108" i="82" l="1"/>
  <c r="L38" i="82"/>
  <c r="L109" i="57"/>
  <c r="L35" i="57"/>
  <c r="J110" i="57"/>
  <c r="K110" i="57" s="1"/>
  <c r="J109" i="82"/>
  <c r="J39" i="82"/>
  <c r="J36" i="57"/>
  <c r="K36" i="57" s="1"/>
  <c r="L109" i="82" l="1"/>
  <c r="L39" i="82"/>
  <c r="L36" i="57"/>
  <c r="L110" i="57"/>
  <c r="J111" i="57"/>
  <c r="K111" i="57" s="1"/>
  <c r="J110" i="82"/>
  <c r="J40" i="82"/>
  <c r="J37" i="57"/>
  <c r="K37" i="57" s="1"/>
  <c r="L110" i="82" l="1"/>
  <c r="L40" i="82"/>
  <c r="L37" i="57"/>
  <c r="L111" i="57"/>
  <c r="J112" i="57"/>
  <c r="K112" i="57" s="1"/>
  <c r="J111" i="82"/>
  <c r="J42" i="82"/>
  <c r="J38" i="57"/>
  <c r="K38" i="57" s="1"/>
  <c r="L111" i="82" l="1"/>
  <c r="L42" i="82"/>
  <c r="L38" i="57"/>
  <c r="L112" i="57"/>
  <c r="J113" i="57"/>
  <c r="K113" i="57" s="1"/>
  <c r="J112" i="82"/>
  <c r="J43" i="82"/>
  <c r="J39" i="57"/>
  <c r="K39" i="57" s="1"/>
  <c r="L112" i="82" l="1"/>
  <c r="L39" i="57"/>
  <c r="L113" i="57"/>
  <c r="J114" i="57"/>
  <c r="K114" i="57" s="1"/>
  <c r="J113" i="82"/>
  <c r="L113" i="82" l="1"/>
  <c r="L114" i="57"/>
  <c r="J115" i="57"/>
  <c r="K115" i="57" s="1"/>
  <c r="J42" i="57"/>
  <c r="K42" i="57" s="1"/>
  <c r="J40" i="57"/>
  <c r="K40" i="57" s="1"/>
  <c r="J114" i="82"/>
  <c r="L43" i="82"/>
  <c r="L114" i="82" l="1"/>
  <c r="L40" i="57"/>
  <c r="L42" i="57"/>
  <c r="L115" i="57"/>
  <c r="J116" i="57"/>
  <c r="K116" i="57" s="1"/>
  <c r="J115" i="82"/>
  <c r="J43" i="57"/>
  <c r="K43" i="57" s="1"/>
  <c r="L115" i="82" l="1"/>
  <c r="L116" i="57"/>
  <c r="L43" i="57"/>
  <c r="J117" i="57"/>
  <c r="K117" i="57" s="1"/>
  <c r="J116" i="82"/>
  <c r="J117" i="82"/>
  <c r="L116" i="82" l="1"/>
  <c r="L117" i="57"/>
  <c r="I119" i="57"/>
  <c r="J119" i="57" s="1"/>
  <c r="K119" i="57" s="1"/>
  <c r="J118" i="57"/>
  <c r="K118" i="57" s="1"/>
  <c r="J118" i="82"/>
  <c r="L118" i="57" l="1"/>
  <c r="J120" i="57"/>
  <c r="L117" i="82"/>
  <c r="K118" i="82"/>
  <c r="L119" i="57" l="1"/>
  <c r="K120" i="57"/>
</calcChain>
</file>

<file path=xl/sharedStrings.xml><?xml version="1.0" encoding="utf-8"?>
<sst xmlns="http://schemas.openxmlformats.org/spreadsheetml/2006/main" count="1194" uniqueCount="67">
  <si>
    <t>Flat No.</t>
  </si>
  <si>
    <t>Sr. No.</t>
  </si>
  <si>
    <t>Comp.</t>
  </si>
  <si>
    <t>Floor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</si>
  <si>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</si>
  <si>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</si>
  <si>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</si>
  <si>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</si>
  <si>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</si>
  <si>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</si>
  <si>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</si>
  <si>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</si>
  <si>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Flat</t>
  </si>
  <si>
    <t>Rate</t>
  </si>
  <si>
    <t>Sr.No.</t>
  </si>
  <si>
    <t>CA in Sq/Ft</t>
  </si>
  <si>
    <t>2 BHK</t>
  </si>
  <si>
    <t>TOTAL</t>
  </si>
  <si>
    <t>Sale/Rehab</t>
  </si>
  <si>
    <t>Rehab</t>
  </si>
  <si>
    <t>Sale</t>
  </si>
  <si>
    <t>Tot - 2</t>
  </si>
  <si>
    <t>Tot - 3</t>
  </si>
  <si>
    <t>Tot - 4</t>
  </si>
  <si>
    <t>Tot - 1</t>
  </si>
  <si>
    <t>Ref</t>
  </si>
  <si>
    <t xml:space="preserve">As per Approved Plan / RERA Carpet Area in 
Sq. ft.                      
</t>
  </si>
  <si>
    <t>Sale Flat</t>
  </si>
  <si>
    <t>Rehab Flat</t>
  </si>
  <si>
    <t>Total</t>
  </si>
  <si>
    <t>Wing -A</t>
  </si>
  <si>
    <t>Typical - 11, 18, 25, 32nd (Ref) Flr</t>
  </si>
  <si>
    <t>1 BHK</t>
  </si>
  <si>
    <t>Wing -B</t>
  </si>
  <si>
    <t xml:space="preserve">Typical - 12, 14-17, 19-24, 26-31, 34-38 &amp; 40th Flr </t>
  </si>
  <si>
    <t>13th Flr</t>
  </si>
  <si>
    <t>33rd Flr</t>
  </si>
  <si>
    <t>39th (Ref) Flr</t>
  </si>
  <si>
    <t>41st Flr</t>
  </si>
  <si>
    <t>Bal in Sq/Ft</t>
  </si>
  <si>
    <t>Total CA</t>
  </si>
  <si>
    <t>1BHK</t>
  </si>
  <si>
    <t>WING- A</t>
  </si>
  <si>
    <t>2BHK</t>
  </si>
  <si>
    <t>Wing-B</t>
  </si>
  <si>
    <t xml:space="preserve">As per Approved Balcony Area in 
Sq. ft.                      
</t>
  </si>
  <si>
    <t xml:space="preserve">Total Area in 
Sq. ft.                      
</t>
  </si>
  <si>
    <t>nrby Bldg</t>
  </si>
  <si>
    <t>A1104</t>
  </si>
  <si>
    <t>A1302</t>
  </si>
  <si>
    <t>Same Bldg</t>
  </si>
  <si>
    <t>B2102</t>
  </si>
  <si>
    <t>B3601</t>
  </si>
  <si>
    <t>A1603</t>
  </si>
  <si>
    <t>B1802</t>
  </si>
  <si>
    <t>B3501</t>
  </si>
  <si>
    <t>B3701</t>
  </si>
  <si>
    <t>B3702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</si>
  <si>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</si>
  <si>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</si>
  <si>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</si>
  <si>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</si>
  <si>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</si>
  <si>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                                              1 BHK  -  29                                                  2 BHK - 86</t>
  </si>
  <si>
    <t xml:space="preserve">                                              1 BHK  -  01                                                  2 BHK - 02</t>
  </si>
  <si>
    <t xml:space="preserve">                                              1 BHK  -  30                                                  2 BHK - 85</t>
  </si>
  <si>
    <t xml:space="preserve">                                                                                              2 BHK - 01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</si>
</sst>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b/>
      <sz val="7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Rupee Foradian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6" fillId="2" borderId="0" xfId="0" applyFont="1" applyFill="1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17" fillId="0" borderId="0" xfId="0" applyFont="1"/>
    <xf numFmtId="0" fontId="7" fillId="0" borderId="0" xfId="0" applyFont="1"/>
    <xf numFmtId="0" fontId="18" fillId="0" borderId="0" xfId="0" applyFont="1"/>
    <xf numFmtId="1" fontId="5" fillId="0" borderId="0" xfId="0" applyNumberFormat="1" applyFont="1"/>
    <xf numFmtId="0" fontId="16" fillId="0" borderId="0" xfId="0" applyFont="1"/>
    <xf numFmtId="0" fontId="20" fillId="0" borderId="0" xfId="0" applyFont="1"/>
    <xf numFmtId="0" fontId="20" fillId="2" borderId="0" xfId="0" applyFont="1" applyFill="1"/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3" fontId="6" fillId="0" borderId="0" xfId="1" applyFont="1"/>
    <xf numFmtId="43" fontId="6" fillId="0" borderId="0" xfId="0" applyNumberFormat="1" applyFont="1"/>
    <xf numFmtId="164" fontId="0" fillId="0" borderId="0" xfId="1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43" fontId="23" fillId="0" borderId="0" xfId="0" applyNumberFormat="1" applyFont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1" fontId="17" fillId="0" borderId="0" xfId="0" applyNumberFormat="1" applyFont="1"/>
    <xf numFmtId="0" fontId="19" fillId="0" borderId="3" xfId="0" applyFont="1" applyBorder="1" applyAlignment="1">
      <alignment horizontal="center" vertical="center" wrapText="1"/>
    </xf>
    <xf numFmtId="1" fontId="0" fillId="0" borderId="0" xfId="0" applyNumberFormat="1"/>
    <xf numFmtId="0" fontId="24" fillId="3" borderId="10" xfId="0" applyFont="1" applyFill="1" applyBorder="1" applyAlignment="1">
      <alignment horizontal="center" vertical="top" wrapText="1"/>
    </xf>
    <xf numFmtId="0" fontId="24" fillId="3" borderId="10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64" fontId="16" fillId="0" borderId="1" xfId="1" applyNumberFormat="1" applyFont="1" applyFill="1" applyBorder="1"/>
    <xf numFmtId="164" fontId="16" fillId="0" borderId="1" xfId="1" applyNumberFormat="1" applyFont="1" applyFill="1" applyBorder="1" applyAlignment="1">
      <alignment horizontal="center"/>
    </xf>
    <xf numFmtId="1" fontId="16" fillId="0" borderId="1" xfId="2" applyNumberFormat="1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26" fillId="0" borderId="9" xfId="0" applyFont="1" applyBorder="1"/>
    <xf numFmtId="164" fontId="15" fillId="0" borderId="9" xfId="1" applyNumberFormat="1" applyFont="1" applyFill="1" applyBorder="1"/>
    <xf numFmtId="0" fontId="21" fillId="0" borderId="9" xfId="0" applyFont="1" applyBorder="1"/>
    <xf numFmtId="164" fontId="15" fillId="0" borderId="9" xfId="1" applyNumberFormat="1" applyFont="1" applyFill="1" applyBorder="1" applyAlignment="1">
      <alignment horizontal="center"/>
    </xf>
    <xf numFmtId="0" fontId="26" fillId="0" borderId="0" xfId="0" applyFont="1"/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7" fillId="0" borderId="0" xfId="0" applyNumberFormat="1" applyFont="1"/>
    <xf numFmtId="164" fontId="21" fillId="0" borderId="9" xfId="0" applyNumberFormat="1" applyFont="1" applyBorder="1"/>
    <xf numFmtId="0" fontId="0" fillId="0" borderId="1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3" fontId="0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145305</xdr:colOff>
      <xdr:row>13</xdr:row>
      <xdr:rowOff>133763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39DA7-999D-5662-055B-B804BFD94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14130" cy="2962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36</xdr:row>
      <xdr:rowOff>0</xdr:rowOff>
    </xdr:from>
    <xdr:to>
      <xdr:col>20</xdr:col>
      <xdr:colOff>477530</xdr:colOff>
      <xdr:row>65</xdr:row>
      <xdr:rowOff>86508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A2FF0A-60DB-8355-9465-B087716E3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6858000"/>
          <a:ext cx="9173855" cy="5611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tabSelected="1" zoomScale="175" zoomScaleNormal="175" workbookViewId="0">
      <selection activeCell="K13" sqref="K13"/>
    </sheetView>
  </sheetViews>
  <sheetFormatPr defaultRowHeight="16.5" x14ac:dyDescent="0.3"/>
  <cols>
    <col min="1" max="1" width="5" style="82" customWidth="1"/>
    <col min="2" max="2" width="5.42578125" style="82" customWidth="1"/>
    <col min="3" max="3" width="4.140625" style="82" customWidth="1"/>
    <col min="4" max="4" width="6.85546875" style="83" customWidth="1"/>
    <col min="5" max="7" width="5.5703125" style="83" customWidth="1"/>
    <col min="8" max="8" width="6.5703125" style="36" customWidth="1"/>
    <col min="9" max="9" width="7.7109375" style="36" customWidth="1"/>
    <col min="10" max="10" width="11.85546875" style="36" customWidth="1"/>
    <col min="11" max="11" width="11.140625" style="36" customWidth="1"/>
    <col min="12" max="12" width="7.85546875" style="36" customWidth="1"/>
    <col min="13" max="13" width="10.5703125" style="36" customWidth="1"/>
    <col min="14" max="14" width="6.7109375" style="36" customWidth="1"/>
    <col min="15" max="15" width="15" style="37" customWidth="1"/>
    <col min="16" max="16" width="9.140625" style="37"/>
    <col min="17" max="16384" width="9.140625" style="36"/>
  </cols>
  <sheetData>
    <row r="1" spans="1:16" ht="60.75" customHeight="1" x14ac:dyDescent="0.3">
      <c r="A1" s="56" t="s">
        <v>1</v>
      </c>
      <c r="B1" s="65" t="s">
        <v>0</v>
      </c>
      <c r="C1" s="65" t="s">
        <v>3</v>
      </c>
      <c r="D1" s="65" t="s">
        <v>2</v>
      </c>
      <c r="E1" s="65" t="s">
        <v>26</v>
      </c>
      <c r="F1" s="65" t="s">
        <v>45</v>
      </c>
      <c r="G1" s="65" t="s">
        <v>46</v>
      </c>
      <c r="H1" s="65" t="s">
        <v>4</v>
      </c>
      <c r="I1" s="65" t="s">
        <v>58</v>
      </c>
      <c r="J1" s="65" t="s">
        <v>59</v>
      </c>
      <c r="K1" s="65" t="s">
        <v>60</v>
      </c>
      <c r="L1" s="65" t="s">
        <v>61</v>
      </c>
      <c r="M1" s="65" t="s">
        <v>62</v>
      </c>
      <c r="N1" s="65" t="s">
        <v>18</v>
      </c>
    </row>
    <row r="2" spans="1:16" s="39" customFormat="1" ht="12.75" x14ac:dyDescent="0.2">
      <c r="A2" s="66">
        <v>1</v>
      </c>
      <c r="B2" s="66">
        <v>1102</v>
      </c>
      <c r="C2" s="66">
        <v>11</v>
      </c>
      <c r="D2" s="66" t="s">
        <v>16</v>
      </c>
      <c r="E2" s="67">
        <v>700</v>
      </c>
      <c r="F2" s="67">
        <v>69</v>
      </c>
      <c r="G2" s="67">
        <f t="shared" ref="G2:G63" si="0">E2+F2</f>
        <v>769</v>
      </c>
      <c r="H2" s="67">
        <f t="shared" ref="H2:H63" si="1">G2*1.1</f>
        <v>845.90000000000009</v>
      </c>
      <c r="I2" s="67">
        <v>47000</v>
      </c>
      <c r="J2" s="68">
        <f>G2*I2</f>
        <v>36143000</v>
      </c>
      <c r="K2" s="69">
        <f>ROUND(J2*1.12,0)</f>
        <v>40480160</v>
      </c>
      <c r="L2" s="70">
        <f>MROUND((K2*0.03/12),500)</f>
        <v>101000</v>
      </c>
      <c r="M2" s="69">
        <f t="shared" ref="M2:M16" si="2">H2*3500</f>
        <v>2960650.0000000005</v>
      </c>
      <c r="N2" s="66" t="s">
        <v>20</v>
      </c>
      <c r="O2" s="38"/>
      <c r="P2" s="38"/>
    </row>
    <row r="3" spans="1:16" s="39" customFormat="1" ht="12.75" x14ac:dyDescent="0.2">
      <c r="A3" s="66">
        <v>2</v>
      </c>
      <c r="B3" s="66">
        <v>1103</v>
      </c>
      <c r="C3" s="66">
        <v>11</v>
      </c>
      <c r="D3" s="66" t="s">
        <v>16</v>
      </c>
      <c r="E3" s="67">
        <v>685</v>
      </c>
      <c r="F3" s="67">
        <v>71</v>
      </c>
      <c r="G3" s="67">
        <f t="shared" ref="G3:G66" si="3">E3+F3</f>
        <v>756</v>
      </c>
      <c r="H3" s="67">
        <f t="shared" ref="H3:H66" si="4">G3*1.1</f>
        <v>831.6</v>
      </c>
      <c r="I3" s="67">
        <f>I2</f>
        <v>47000</v>
      </c>
      <c r="J3" s="68">
        <f t="shared" ref="J3:J66" si="5">G3*I3</f>
        <v>35532000</v>
      </c>
      <c r="K3" s="69">
        <f t="shared" ref="K3:K66" si="6">ROUND(J3*1.12,0)</f>
        <v>39795840</v>
      </c>
      <c r="L3" s="70">
        <f t="shared" ref="L3:L66" si="7">MROUND((K3*0.03/12),500)</f>
        <v>99500</v>
      </c>
      <c r="M3" s="69">
        <f t="shared" ref="M3:M66" si="8">H3*3500</f>
        <v>2910600</v>
      </c>
      <c r="N3" s="66" t="s">
        <v>20</v>
      </c>
      <c r="O3" s="38"/>
      <c r="P3" s="38"/>
    </row>
    <row r="4" spans="1:16" s="39" customFormat="1" ht="12.75" x14ac:dyDescent="0.2">
      <c r="A4" s="66">
        <v>3</v>
      </c>
      <c r="B4" s="66">
        <v>1104</v>
      </c>
      <c r="C4" s="66">
        <v>11</v>
      </c>
      <c r="D4" s="66" t="s">
        <v>32</v>
      </c>
      <c r="E4" s="67">
        <v>495</v>
      </c>
      <c r="F4" s="67">
        <v>64</v>
      </c>
      <c r="G4" s="67">
        <f t="shared" si="3"/>
        <v>559</v>
      </c>
      <c r="H4" s="67">
        <f t="shared" si="4"/>
        <v>614.90000000000009</v>
      </c>
      <c r="I4" s="67">
        <f>I3</f>
        <v>47000</v>
      </c>
      <c r="J4" s="68">
        <f t="shared" si="5"/>
        <v>26273000</v>
      </c>
      <c r="K4" s="69">
        <f t="shared" si="6"/>
        <v>29425760</v>
      </c>
      <c r="L4" s="70">
        <f t="shared" si="7"/>
        <v>73500</v>
      </c>
      <c r="M4" s="69">
        <f t="shared" si="8"/>
        <v>2152150.0000000005</v>
      </c>
      <c r="N4" s="66" t="s">
        <v>20</v>
      </c>
      <c r="O4" s="38"/>
      <c r="P4" s="38"/>
    </row>
    <row r="5" spans="1:16" s="39" customFormat="1" ht="12.75" x14ac:dyDescent="0.2">
      <c r="A5" s="66">
        <v>4</v>
      </c>
      <c r="B5" s="66">
        <v>1201</v>
      </c>
      <c r="C5" s="66">
        <v>12</v>
      </c>
      <c r="D5" s="66" t="s">
        <v>16</v>
      </c>
      <c r="E5" s="67">
        <v>762</v>
      </c>
      <c r="F5" s="67">
        <v>38</v>
      </c>
      <c r="G5" s="67">
        <f t="shared" si="3"/>
        <v>800</v>
      </c>
      <c r="H5" s="67">
        <f t="shared" si="4"/>
        <v>880.00000000000011</v>
      </c>
      <c r="I5" s="67">
        <f>I4+120</f>
        <v>47120</v>
      </c>
      <c r="J5" s="68">
        <f t="shared" si="5"/>
        <v>37696000</v>
      </c>
      <c r="K5" s="69">
        <f t="shared" si="6"/>
        <v>42219520</v>
      </c>
      <c r="L5" s="70">
        <f t="shared" si="7"/>
        <v>105500</v>
      </c>
      <c r="M5" s="69">
        <f t="shared" si="8"/>
        <v>3080000.0000000005</v>
      </c>
      <c r="N5" s="66" t="s">
        <v>20</v>
      </c>
      <c r="O5" s="38"/>
      <c r="P5" s="38"/>
    </row>
    <row r="6" spans="1:16" s="39" customFormat="1" ht="12.75" x14ac:dyDescent="0.2">
      <c r="A6" s="66">
        <v>5</v>
      </c>
      <c r="B6" s="66">
        <v>1202</v>
      </c>
      <c r="C6" s="66">
        <v>12</v>
      </c>
      <c r="D6" s="66" t="s">
        <v>16</v>
      </c>
      <c r="E6" s="67">
        <v>700</v>
      </c>
      <c r="F6" s="67">
        <v>69</v>
      </c>
      <c r="G6" s="67">
        <f t="shared" si="3"/>
        <v>769</v>
      </c>
      <c r="H6" s="67">
        <f t="shared" si="4"/>
        <v>845.90000000000009</v>
      </c>
      <c r="I6" s="67">
        <f>I5</f>
        <v>47120</v>
      </c>
      <c r="J6" s="68">
        <f t="shared" si="5"/>
        <v>36235280</v>
      </c>
      <c r="K6" s="69">
        <f t="shared" si="6"/>
        <v>40583514</v>
      </c>
      <c r="L6" s="70">
        <f t="shared" si="7"/>
        <v>101500</v>
      </c>
      <c r="M6" s="69">
        <f t="shared" si="8"/>
        <v>2960650.0000000005</v>
      </c>
      <c r="N6" s="66" t="s">
        <v>20</v>
      </c>
      <c r="O6" s="38"/>
      <c r="P6" s="38"/>
    </row>
    <row r="7" spans="1:16" s="39" customFormat="1" ht="12.75" x14ac:dyDescent="0.2">
      <c r="A7" s="66">
        <v>6</v>
      </c>
      <c r="B7" s="66">
        <v>1203</v>
      </c>
      <c r="C7" s="66">
        <v>12</v>
      </c>
      <c r="D7" s="66" t="s">
        <v>16</v>
      </c>
      <c r="E7" s="67">
        <v>685</v>
      </c>
      <c r="F7" s="67">
        <v>71</v>
      </c>
      <c r="G7" s="67">
        <f t="shared" si="3"/>
        <v>756</v>
      </c>
      <c r="H7" s="67">
        <f t="shared" si="4"/>
        <v>831.6</v>
      </c>
      <c r="I7" s="67">
        <f>I6</f>
        <v>47120</v>
      </c>
      <c r="J7" s="68">
        <f t="shared" si="5"/>
        <v>35622720</v>
      </c>
      <c r="K7" s="69">
        <f t="shared" si="6"/>
        <v>39897446</v>
      </c>
      <c r="L7" s="70">
        <f t="shared" si="7"/>
        <v>99500</v>
      </c>
      <c r="M7" s="69">
        <f t="shared" si="8"/>
        <v>2910600</v>
      </c>
      <c r="N7" s="66" t="s">
        <v>20</v>
      </c>
      <c r="O7" s="38"/>
      <c r="P7" s="38"/>
    </row>
    <row r="8" spans="1:16" s="39" customFormat="1" ht="12.75" x14ac:dyDescent="0.2">
      <c r="A8" s="66">
        <v>7</v>
      </c>
      <c r="B8" s="66">
        <v>1204</v>
      </c>
      <c r="C8" s="66">
        <v>12</v>
      </c>
      <c r="D8" s="66" t="s">
        <v>32</v>
      </c>
      <c r="E8" s="67">
        <v>495</v>
      </c>
      <c r="F8" s="67">
        <v>64</v>
      </c>
      <c r="G8" s="67">
        <f t="shared" si="3"/>
        <v>559</v>
      </c>
      <c r="H8" s="67">
        <f t="shared" si="4"/>
        <v>614.90000000000009</v>
      </c>
      <c r="I8" s="67">
        <f>I7</f>
        <v>47120</v>
      </c>
      <c r="J8" s="68">
        <f t="shared" si="5"/>
        <v>26340080</v>
      </c>
      <c r="K8" s="69">
        <f t="shared" si="6"/>
        <v>29500890</v>
      </c>
      <c r="L8" s="70">
        <f t="shared" si="7"/>
        <v>74000</v>
      </c>
      <c r="M8" s="69">
        <f t="shared" si="8"/>
        <v>2152150.0000000005</v>
      </c>
      <c r="N8" s="66" t="s">
        <v>20</v>
      </c>
      <c r="O8" s="38"/>
      <c r="P8" s="38"/>
    </row>
    <row r="9" spans="1:16" s="39" customFormat="1" ht="12.75" x14ac:dyDescent="0.2">
      <c r="A9" s="66">
        <v>8</v>
      </c>
      <c r="B9" s="66">
        <v>1301</v>
      </c>
      <c r="C9" s="66">
        <v>13</v>
      </c>
      <c r="D9" s="66" t="s">
        <v>16</v>
      </c>
      <c r="E9" s="67">
        <v>762</v>
      </c>
      <c r="F9" s="67">
        <v>38</v>
      </c>
      <c r="G9" s="67">
        <f t="shared" si="3"/>
        <v>800</v>
      </c>
      <c r="H9" s="67">
        <f t="shared" si="4"/>
        <v>880.00000000000011</v>
      </c>
      <c r="I9" s="67">
        <f>I8+120</f>
        <v>47240</v>
      </c>
      <c r="J9" s="68">
        <f t="shared" si="5"/>
        <v>37792000</v>
      </c>
      <c r="K9" s="69">
        <f t="shared" si="6"/>
        <v>42327040</v>
      </c>
      <c r="L9" s="70">
        <f t="shared" si="7"/>
        <v>106000</v>
      </c>
      <c r="M9" s="69">
        <f t="shared" si="8"/>
        <v>3080000.0000000005</v>
      </c>
      <c r="N9" s="66" t="s">
        <v>20</v>
      </c>
      <c r="O9" s="38"/>
      <c r="P9" s="38"/>
    </row>
    <row r="10" spans="1:16" s="39" customFormat="1" ht="12.75" x14ac:dyDescent="0.2">
      <c r="A10" s="66">
        <v>9</v>
      </c>
      <c r="B10" s="66">
        <v>1302</v>
      </c>
      <c r="C10" s="66">
        <v>13</v>
      </c>
      <c r="D10" s="66" t="s">
        <v>16</v>
      </c>
      <c r="E10" s="67">
        <v>700</v>
      </c>
      <c r="F10" s="67">
        <v>69</v>
      </c>
      <c r="G10" s="67">
        <f t="shared" si="3"/>
        <v>769</v>
      </c>
      <c r="H10" s="67">
        <f t="shared" si="4"/>
        <v>845.90000000000009</v>
      </c>
      <c r="I10" s="67">
        <f>I9</f>
        <v>47240</v>
      </c>
      <c r="J10" s="68">
        <f t="shared" si="5"/>
        <v>36327560</v>
      </c>
      <c r="K10" s="69">
        <f t="shared" si="6"/>
        <v>40686867</v>
      </c>
      <c r="L10" s="70">
        <f t="shared" si="7"/>
        <v>101500</v>
      </c>
      <c r="M10" s="69">
        <f t="shared" si="8"/>
        <v>2960650.0000000005</v>
      </c>
      <c r="N10" s="66" t="s">
        <v>20</v>
      </c>
      <c r="O10" s="38"/>
      <c r="P10" s="38"/>
    </row>
    <row r="11" spans="1:16" s="39" customFormat="1" ht="12.75" x14ac:dyDescent="0.2">
      <c r="A11" s="66">
        <v>10</v>
      </c>
      <c r="B11" s="66">
        <v>1303</v>
      </c>
      <c r="C11" s="66">
        <v>13</v>
      </c>
      <c r="D11" s="66" t="s">
        <v>16</v>
      </c>
      <c r="E11" s="67">
        <v>685</v>
      </c>
      <c r="F11" s="67">
        <v>71</v>
      </c>
      <c r="G11" s="67">
        <f t="shared" si="3"/>
        <v>756</v>
      </c>
      <c r="H11" s="67">
        <f t="shared" si="4"/>
        <v>831.6</v>
      </c>
      <c r="I11" s="67">
        <f>I10</f>
        <v>47240</v>
      </c>
      <c r="J11" s="68">
        <f t="shared" si="5"/>
        <v>35713440</v>
      </c>
      <c r="K11" s="69">
        <f t="shared" si="6"/>
        <v>39999053</v>
      </c>
      <c r="L11" s="70">
        <f t="shared" si="7"/>
        <v>100000</v>
      </c>
      <c r="M11" s="69">
        <f t="shared" si="8"/>
        <v>2910600</v>
      </c>
      <c r="N11" s="66" t="s">
        <v>20</v>
      </c>
      <c r="O11" s="38"/>
      <c r="P11" s="38"/>
    </row>
    <row r="12" spans="1:16" s="39" customFormat="1" ht="12.75" x14ac:dyDescent="0.2">
      <c r="A12" s="66">
        <v>11</v>
      </c>
      <c r="B12" s="66">
        <v>1304</v>
      </c>
      <c r="C12" s="66">
        <v>13</v>
      </c>
      <c r="D12" s="66" t="s">
        <v>32</v>
      </c>
      <c r="E12" s="67">
        <v>495</v>
      </c>
      <c r="F12" s="67">
        <v>64</v>
      </c>
      <c r="G12" s="67">
        <f t="shared" si="3"/>
        <v>559</v>
      </c>
      <c r="H12" s="67">
        <f t="shared" si="4"/>
        <v>614.90000000000009</v>
      </c>
      <c r="I12" s="67">
        <f>I11</f>
        <v>47240</v>
      </c>
      <c r="J12" s="68">
        <v>0</v>
      </c>
      <c r="K12" s="69">
        <f t="shared" si="6"/>
        <v>0</v>
      </c>
      <c r="L12" s="70">
        <f t="shared" si="7"/>
        <v>0</v>
      </c>
      <c r="M12" s="69">
        <f t="shared" si="8"/>
        <v>2152150.0000000005</v>
      </c>
      <c r="N12" s="66" t="s">
        <v>19</v>
      </c>
      <c r="O12" s="38"/>
      <c r="P12" s="38"/>
    </row>
    <row r="13" spans="1:16" s="39" customFormat="1" ht="12.75" x14ac:dyDescent="0.2">
      <c r="A13" s="66">
        <v>12</v>
      </c>
      <c r="B13" s="66">
        <v>1401</v>
      </c>
      <c r="C13" s="66">
        <v>14</v>
      </c>
      <c r="D13" s="66" t="s">
        <v>16</v>
      </c>
      <c r="E13" s="67">
        <v>762</v>
      </c>
      <c r="F13" s="67">
        <v>38</v>
      </c>
      <c r="G13" s="67">
        <f t="shared" si="3"/>
        <v>800</v>
      </c>
      <c r="H13" s="67">
        <f t="shared" si="4"/>
        <v>880.00000000000011</v>
      </c>
      <c r="I13" s="67">
        <f>I12+120</f>
        <v>47360</v>
      </c>
      <c r="J13" s="68">
        <f t="shared" si="5"/>
        <v>37888000</v>
      </c>
      <c r="K13" s="69">
        <f t="shared" si="6"/>
        <v>42434560</v>
      </c>
      <c r="L13" s="70">
        <f t="shared" si="7"/>
        <v>106000</v>
      </c>
      <c r="M13" s="69">
        <f t="shared" si="8"/>
        <v>3080000.0000000005</v>
      </c>
      <c r="N13" s="66" t="s">
        <v>20</v>
      </c>
      <c r="O13" s="38"/>
      <c r="P13" s="38"/>
    </row>
    <row r="14" spans="1:16" s="39" customFormat="1" ht="12.75" x14ac:dyDescent="0.2">
      <c r="A14" s="66">
        <v>13</v>
      </c>
      <c r="B14" s="66">
        <v>1402</v>
      </c>
      <c r="C14" s="66">
        <v>14</v>
      </c>
      <c r="D14" s="66" t="s">
        <v>16</v>
      </c>
      <c r="E14" s="67">
        <v>700</v>
      </c>
      <c r="F14" s="67">
        <v>69</v>
      </c>
      <c r="G14" s="67">
        <f t="shared" si="3"/>
        <v>769</v>
      </c>
      <c r="H14" s="67">
        <f t="shared" si="4"/>
        <v>845.90000000000009</v>
      </c>
      <c r="I14" s="67">
        <f>I13</f>
        <v>47360</v>
      </c>
      <c r="J14" s="68">
        <f t="shared" si="5"/>
        <v>36419840</v>
      </c>
      <c r="K14" s="69">
        <f t="shared" si="6"/>
        <v>40790221</v>
      </c>
      <c r="L14" s="70">
        <f t="shared" si="7"/>
        <v>102000</v>
      </c>
      <c r="M14" s="69">
        <f t="shared" si="8"/>
        <v>2960650.0000000005</v>
      </c>
      <c r="N14" s="66" t="s">
        <v>20</v>
      </c>
      <c r="O14" s="38"/>
      <c r="P14" s="38"/>
    </row>
    <row r="15" spans="1:16" s="39" customFormat="1" ht="12.75" x14ac:dyDescent="0.2">
      <c r="A15" s="66">
        <v>14</v>
      </c>
      <c r="B15" s="66">
        <v>1403</v>
      </c>
      <c r="C15" s="66">
        <v>14</v>
      </c>
      <c r="D15" s="66" t="s">
        <v>16</v>
      </c>
      <c r="E15" s="67">
        <v>685</v>
      </c>
      <c r="F15" s="67">
        <v>71</v>
      </c>
      <c r="G15" s="67">
        <f t="shared" si="3"/>
        <v>756</v>
      </c>
      <c r="H15" s="67">
        <f t="shared" si="4"/>
        <v>831.6</v>
      </c>
      <c r="I15" s="67">
        <f>I14</f>
        <v>47360</v>
      </c>
      <c r="J15" s="68">
        <f t="shared" si="5"/>
        <v>35804160</v>
      </c>
      <c r="K15" s="69">
        <f t="shared" si="6"/>
        <v>40100659</v>
      </c>
      <c r="L15" s="70">
        <f t="shared" si="7"/>
        <v>100500</v>
      </c>
      <c r="M15" s="69">
        <f t="shared" si="8"/>
        <v>2910600</v>
      </c>
      <c r="N15" s="66" t="s">
        <v>20</v>
      </c>
      <c r="O15" s="38"/>
      <c r="P15" s="38"/>
    </row>
    <row r="16" spans="1:16" s="39" customFormat="1" ht="12.75" x14ac:dyDescent="0.2">
      <c r="A16" s="66">
        <v>15</v>
      </c>
      <c r="B16" s="66">
        <v>1404</v>
      </c>
      <c r="C16" s="66">
        <v>14</v>
      </c>
      <c r="D16" s="66" t="s">
        <v>32</v>
      </c>
      <c r="E16" s="67">
        <v>495</v>
      </c>
      <c r="F16" s="67">
        <v>64</v>
      </c>
      <c r="G16" s="67">
        <f t="shared" si="3"/>
        <v>559</v>
      </c>
      <c r="H16" s="67">
        <f t="shared" si="4"/>
        <v>614.90000000000009</v>
      </c>
      <c r="I16" s="67">
        <f>I15</f>
        <v>47360</v>
      </c>
      <c r="J16" s="68">
        <f t="shared" si="5"/>
        <v>26474240</v>
      </c>
      <c r="K16" s="69">
        <f t="shared" si="6"/>
        <v>29651149</v>
      </c>
      <c r="L16" s="70">
        <f t="shared" si="7"/>
        <v>74000</v>
      </c>
      <c r="M16" s="69">
        <f t="shared" si="8"/>
        <v>2152150.0000000005</v>
      </c>
      <c r="N16" s="66" t="s">
        <v>20</v>
      </c>
      <c r="O16" s="38"/>
      <c r="P16" s="38"/>
    </row>
    <row r="17" spans="1:16" s="39" customFormat="1" ht="12.75" x14ac:dyDescent="0.2">
      <c r="A17" s="66">
        <v>16</v>
      </c>
      <c r="B17" s="66">
        <v>1501</v>
      </c>
      <c r="C17" s="66">
        <v>15</v>
      </c>
      <c r="D17" s="66" t="s">
        <v>16</v>
      </c>
      <c r="E17" s="67">
        <v>762</v>
      </c>
      <c r="F17" s="67">
        <v>38</v>
      </c>
      <c r="G17" s="67">
        <f t="shared" si="3"/>
        <v>800</v>
      </c>
      <c r="H17" s="67">
        <f t="shared" si="4"/>
        <v>880.00000000000011</v>
      </c>
      <c r="I17" s="67">
        <f>I16+120</f>
        <v>47480</v>
      </c>
      <c r="J17" s="68">
        <f t="shared" si="5"/>
        <v>37984000</v>
      </c>
      <c r="K17" s="69">
        <f t="shared" si="6"/>
        <v>42542080</v>
      </c>
      <c r="L17" s="70">
        <f t="shared" si="7"/>
        <v>106500</v>
      </c>
      <c r="M17" s="69">
        <f t="shared" si="8"/>
        <v>3080000.0000000005</v>
      </c>
      <c r="N17" s="66" t="s">
        <v>20</v>
      </c>
      <c r="O17" s="38"/>
      <c r="P17" s="38"/>
    </row>
    <row r="18" spans="1:16" s="39" customFormat="1" ht="12.75" x14ac:dyDescent="0.2">
      <c r="A18" s="66">
        <v>17</v>
      </c>
      <c r="B18" s="66">
        <v>1502</v>
      </c>
      <c r="C18" s="66">
        <v>15</v>
      </c>
      <c r="D18" s="66" t="s">
        <v>16</v>
      </c>
      <c r="E18" s="67">
        <v>700</v>
      </c>
      <c r="F18" s="67">
        <v>69</v>
      </c>
      <c r="G18" s="67">
        <f t="shared" si="3"/>
        <v>769</v>
      </c>
      <c r="H18" s="67">
        <f t="shared" si="4"/>
        <v>845.90000000000009</v>
      </c>
      <c r="I18" s="67">
        <f>I17</f>
        <v>47480</v>
      </c>
      <c r="J18" s="68">
        <f t="shared" si="5"/>
        <v>36512120</v>
      </c>
      <c r="K18" s="69">
        <f t="shared" si="6"/>
        <v>40893574</v>
      </c>
      <c r="L18" s="70">
        <f t="shared" si="7"/>
        <v>102000</v>
      </c>
      <c r="M18" s="69">
        <f t="shared" si="8"/>
        <v>2960650.0000000005</v>
      </c>
      <c r="N18" s="66" t="s">
        <v>20</v>
      </c>
      <c r="O18" s="38"/>
      <c r="P18" s="38"/>
    </row>
    <row r="19" spans="1:16" s="39" customFormat="1" ht="12.75" x14ac:dyDescent="0.2">
      <c r="A19" s="66">
        <v>18</v>
      </c>
      <c r="B19" s="66">
        <v>1503</v>
      </c>
      <c r="C19" s="66">
        <v>15</v>
      </c>
      <c r="D19" s="66" t="s">
        <v>16</v>
      </c>
      <c r="E19" s="67">
        <v>685</v>
      </c>
      <c r="F19" s="67">
        <v>71</v>
      </c>
      <c r="G19" s="67">
        <f t="shared" si="3"/>
        <v>756</v>
      </c>
      <c r="H19" s="67">
        <f t="shared" si="4"/>
        <v>831.6</v>
      </c>
      <c r="I19" s="67">
        <f>I18</f>
        <v>47480</v>
      </c>
      <c r="J19" s="68">
        <f t="shared" si="5"/>
        <v>35894880</v>
      </c>
      <c r="K19" s="69">
        <f t="shared" si="6"/>
        <v>40202266</v>
      </c>
      <c r="L19" s="70">
        <f t="shared" si="7"/>
        <v>100500</v>
      </c>
      <c r="M19" s="69">
        <f t="shared" si="8"/>
        <v>2910600</v>
      </c>
      <c r="N19" s="66" t="s">
        <v>20</v>
      </c>
      <c r="O19" s="38"/>
      <c r="P19" s="38"/>
    </row>
    <row r="20" spans="1:16" s="39" customFormat="1" ht="12.75" x14ac:dyDescent="0.2">
      <c r="A20" s="66">
        <v>19</v>
      </c>
      <c r="B20" s="66">
        <v>1504</v>
      </c>
      <c r="C20" s="66">
        <v>15</v>
      </c>
      <c r="D20" s="66" t="s">
        <v>32</v>
      </c>
      <c r="E20" s="67">
        <v>495</v>
      </c>
      <c r="F20" s="67">
        <v>64</v>
      </c>
      <c r="G20" s="67">
        <f t="shared" si="3"/>
        <v>559</v>
      </c>
      <c r="H20" s="67">
        <f t="shared" si="4"/>
        <v>614.90000000000009</v>
      </c>
      <c r="I20" s="67">
        <f>I19</f>
        <v>47480</v>
      </c>
      <c r="J20" s="68">
        <f t="shared" si="5"/>
        <v>26541320</v>
      </c>
      <c r="K20" s="69">
        <f t="shared" si="6"/>
        <v>29726278</v>
      </c>
      <c r="L20" s="70">
        <f t="shared" si="7"/>
        <v>74500</v>
      </c>
      <c r="M20" s="69">
        <f t="shared" si="8"/>
        <v>2152150.0000000005</v>
      </c>
      <c r="N20" s="66" t="s">
        <v>20</v>
      </c>
      <c r="O20" s="38"/>
      <c r="P20" s="38"/>
    </row>
    <row r="21" spans="1:16" s="39" customFormat="1" ht="12.75" x14ac:dyDescent="0.2">
      <c r="A21" s="66">
        <v>20</v>
      </c>
      <c r="B21" s="66">
        <v>1601</v>
      </c>
      <c r="C21" s="66">
        <v>16</v>
      </c>
      <c r="D21" s="66" t="s">
        <v>16</v>
      </c>
      <c r="E21" s="67">
        <v>762</v>
      </c>
      <c r="F21" s="67">
        <v>38</v>
      </c>
      <c r="G21" s="67">
        <f t="shared" si="3"/>
        <v>800</v>
      </c>
      <c r="H21" s="67">
        <f t="shared" si="4"/>
        <v>880.00000000000011</v>
      </c>
      <c r="I21" s="67">
        <f>I20+120</f>
        <v>47600</v>
      </c>
      <c r="J21" s="68">
        <f t="shared" si="5"/>
        <v>38080000</v>
      </c>
      <c r="K21" s="69">
        <f t="shared" si="6"/>
        <v>42649600</v>
      </c>
      <c r="L21" s="70">
        <f t="shared" si="7"/>
        <v>106500</v>
      </c>
      <c r="M21" s="69">
        <f t="shared" si="8"/>
        <v>3080000.0000000005</v>
      </c>
      <c r="N21" s="66" t="s">
        <v>20</v>
      </c>
      <c r="O21" s="38"/>
      <c r="P21" s="38"/>
    </row>
    <row r="22" spans="1:16" s="39" customFormat="1" ht="12.75" x14ac:dyDescent="0.2">
      <c r="A22" s="66">
        <v>21</v>
      </c>
      <c r="B22" s="66">
        <v>1602</v>
      </c>
      <c r="C22" s="66">
        <v>16</v>
      </c>
      <c r="D22" s="66" t="s">
        <v>16</v>
      </c>
      <c r="E22" s="67">
        <v>700</v>
      </c>
      <c r="F22" s="67">
        <v>69</v>
      </c>
      <c r="G22" s="67">
        <f t="shared" si="3"/>
        <v>769</v>
      </c>
      <c r="H22" s="67">
        <f t="shared" si="4"/>
        <v>845.90000000000009</v>
      </c>
      <c r="I22" s="67">
        <f>I21</f>
        <v>47600</v>
      </c>
      <c r="J22" s="68">
        <f t="shared" si="5"/>
        <v>36604400</v>
      </c>
      <c r="K22" s="69">
        <f t="shared" si="6"/>
        <v>40996928</v>
      </c>
      <c r="L22" s="70">
        <f t="shared" si="7"/>
        <v>102500</v>
      </c>
      <c r="M22" s="69">
        <f t="shared" si="8"/>
        <v>2960650.0000000005</v>
      </c>
      <c r="N22" s="66" t="s">
        <v>20</v>
      </c>
      <c r="O22" s="38"/>
      <c r="P22" s="38"/>
    </row>
    <row r="23" spans="1:16" s="39" customFormat="1" ht="12.75" x14ac:dyDescent="0.2">
      <c r="A23" s="66">
        <v>22</v>
      </c>
      <c r="B23" s="66">
        <v>1603</v>
      </c>
      <c r="C23" s="66">
        <v>16</v>
      </c>
      <c r="D23" s="66" t="s">
        <v>16</v>
      </c>
      <c r="E23" s="67">
        <v>685</v>
      </c>
      <c r="F23" s="67">
        <v>71</v>
      </c>
      <c r="G23" s="67">
        <f t="shared" si="3"/>
        <v>756</v>
      </c>
      <c r="H23" s="67">
        <f t="shared" si="4"/>
        <v>831.6</v>
      </c>
      <c r="I23" s="67">
        <f>I22</f>
        <v>47600</v>
      </c>
      <c r="J23" s="68">
        <f t="shared" si="5"/>
        <v>35985600</v>
      </c>
      <c r="K23" s="69">
        <f t="shared" si="6"/>
        <v>40303872</v>
      </c>
      <c r="L23" s="70">
        <f t="shared" si="7"/>
        <v>101000</v>
      </c>
      <c r="M23" s="69">
        <f t="shared" si="8"/>
        <v>2910600</v>
      </c>
      <c r="N23" s="66" t="s">
        <v>20</v>
      </c>
      <c r="O23" s="38"/>
      <c r="P23" s="38"/>
    </row>
    <row r="24" spans="1:16" s="39" customFormat="1" ht="12.75" x14ac:dyDescent="0.2">
      <c r="A24" s="66">
        <v>23</v>
      </c>
      <c r="B24" s="66">
        <v>1604</v>
      </c>
      <c r="C24" s="66">
        <v>16</v>
      </c>
      <c r="D24" s="66" t="s">
        <v>32</v>
      </c>
      <c r="E24" s="67">
        <v>495</v>
      </c>
      <c r="F24" s="67">
        <v>64</v>
      </c>
      <c r="G24" s="67">
        <f t="shared" si="3"/>
        <v>559</v>
      </c>
      <c r="H24" s="67">
        <f t="shared" si="4"/>
        <v>614.90000000000009</v>
      </c>
      <c r="I24" s="67">
        <f>I23</f>
        <v>47600</v>
      </c>
      <c r="J24" s="68">
        <f t="shared" si="5"/>
        <v>26608400</v>
      </c>
      <c r="K24" s="69">
        <f t="shared" si="6"/>
        <v>29801408</v>
      </c>
      <c r="L24" s="70">
        <f t="shared" si="7"/>
        <v>74500</v>
      </c>
      <c r="M24" s="69">
        <f t="shared" si="8"/>
        <v>2152150.0000000005</v>
      </c>
      <c r="N24" s="66" t="s">
        <v>20</v>
      </c>
      <c r="O24" s="38"/>
      <c r="P24" s="38"/>
    </row>
    <row r="25" spans="1:16" s="39" customFormat="1" ht="12.75" x14ac:dyDescent="0.2">
      <c r="A25" s="66">
        <v>24</v>
      </c>
      <c r="B25" s="66">
        <v>1701</v>
      </c>
      <c r="C25" s="66">
        <v>17</v>
      </c>
      <c r="D25" s="66" t="s">
        <v>16</v>
      </c>
      <c r="E25" s="67">
        <v>762</v>
      </c>
      <c r="F25" s="67">
        <v>38</v>
      </c>
      <c r="G25" s="67">
        <f t="shared" si="3"/>
        <v>800</v>
      </c>
      <c r="H25" s="67">
        <f t="shared" si="4"/>
        <v>880.00000000000011</v>
      </c>
      <c r="I25" s="67">
        <f>I24+120</f>
        <v>47720</v>
      </c>
      <c r="J25" s="68">
        <f t="shared" si="5"/>
        <v>38176000</v>
      </c>
      <c r="K25" s="69">
        <f t="shared" si="6"/>
        <v>42757120</v>
      </c>
      <c r="L25" s="70">
        <f t="shared" si="7"/>
        <v>107000</v>
      </c>
      <c r="M25" s="69">
        <f t="shared" si="8"/>
        <v>3080000.0000000005</v>
      </c>
      <c r="N25" s="66" t="s">
        <v>20</v>
      </c>
      <c r="O25" s="38"/>
      <c r="P25" s="38"/>
    </row>
    <row r="26" spans="1:16" s="39" customFormat="1" ht="12.75" x14ac:dyDescent="0.2">
      <c r="A26" s="66">
        <v>25</v>
      </c>
      <c r="B26" s="66">
        <v>1702</v>
      </c>
      <c r="C26" s="66">
        <v>17</v>
      </c>
      <c r="D26" s="66" t="s">
        <v>16</v>
      </c>
      <c r="E26" s="67">
        <v>700</v>
      </c>
      <c r="F26" s="67">
        <v>69</v>
      </c>
      <c r="G26" s="67">
        <f t="shared" si="3"/>
        <v>769</v>
      </c>
      <c r="H26" s="67">
        <f t="shared" si="4"/>
        <v>845.90000000000009</v>
      </c>
      <c r="I26" s="67">
        <f>I25</f>
        <v>47720</v>
      </c>
      <c r="J26" s="68">
        <f t="shared" si="5"/>
        <v>36696680</v>
      </c>
      <c r="K26" s="69">
        <f t="shared" si="6"/>
        <v>41100282</v>
      </c>
      <c r="L26" s="70">
        <f t="shared" si="7"/>
        <v>103000</v>
      </c>
      <c r="M26" s="69">
        <f t="shared" si="8"/>
        <v>2960650.0000000005</v>
      </c>
      <c r="N26" s="66" t="s">
        <v>20</v>
      </c>
      <c r="O26" s="38"/>
      <c r="P26" s="38"/>
    </row>
    <row r="27" spans="1:16" s="39" customFormat="1" ht="12.75" x14ac:dyDescent="0.2">
      <c r="A27" s="66">
        <v>26</v>
      </c>
      <c r="B27" s="66">
        <v>1703</v>
      </c>
      <c r="C27" s="66">
        <v>17</v>
      </c>
      <c r="D27" s="66" t="s">
        <v>16</v>
      </c>
      <c r="E27" s="67">
        <v>685</v>
      </c>
      <c r="F27" s="67">
        <v>71</v>
      </c>
      <c r="G27" s="67">
        <f t="shared" si="3"/>
        <v>756</v>
      </c>
      <c r="H27" s="67">
        <f t="shared" si="4"/>
        <v>831.6</v>
      </c>
      <c r="I27" s="67">
        <f>I26</f>
        <v>47720</v>
      </c>
      <c r="J27" s="68">
        <f t="shared" si="5"/>
        <v>36076320</v>
      </c>
      <c r="K27" s="69">
        <f t="shared" si="6"/>
        <v>40405478</v>
      </c>
      <c r="L27" s="70">
        <f t="shared" si="7"/>
        <v>101000</v>
      </c>
      <c r="M27" s="69">
        <f t="shared" si="8"/>
        <v>2910600</v>
      </c>
      <c r="N27" s="66" t="s">
        <v>20</v>
      </c>
      <c r="O27" s="38"/>
      <c r="P27" s="38"/>
    </row>
    <row r="28" spans="1:16" s="39" customFormat="1" ht="12.75" x14ac:dyDescent="0.2">
      <c r="A28" s="66">
        <v>27</v>
      </c>
      <c r="B28" s="66">
        <v>1704</v>
      </c>
      <c r="C28" s="66">
        <v>17</v>
      </c>
      <c r="D28" s="66" t="s">
        <v>32</v>
      </c>
      <c r="E28" s="67">
        <v>495</v>
      </c>
      <c r="F28" s="67">
        <v>64</v>
      </c>
      <c r="G28" s="67">
        <f t="shared" si="3"/>
        <v>559</v>
      </c>
      <c r="H28" s="67">
        <f t="shared" si="4"/>
        <v>614.90000000000009</v>
      </c>
      <c r="I28" s="67">
        <f>I27</f>
        <v>47720</v>
      </c>
      <c r="J28" s="68">
        <f t="shared" si="5"/>
        <v>26675480</v>
      </c>
      <c r="K28" s="69">
        <f t="shared" si="6"/>
        <v>29876538</v>
      </c>
      <c r="L28" s="70">
        <f t="shared" si="7"/>
        <v>74500</v>
      </c>
      <c r="M28" s="69">
        <f t="shared" si="8"/>
        <v>2152150.0000000005</v>
      </c>
      <c r="N28" s="66" t="s">
        <v>20</v>
      </c>
      <c r="O28" s="38"/>
      <c r="P28" s="38"/>
    </row>
    <row r="29" spans="1:16" s="39" customFormat="1" ht="12.75" x14ac:dyDescent="0.2">
      <c r="A29" s="66">
        <v>28</v>
      </c>
      <c r="B29" s="66">
        <v>1802</v>
      </c>
      <c r="C29" s="66">
        <v>18</v>
      </c>
      <c r="D29" s="66" t="s">
        <v>16</v>
      </c>
      <c r="E29" s="67">
        <v>700</v>
      </c>
      <c r="F29" s="67">
        <v>69</v>
      </c>
      <c r="G29" s="67">
        <f t="shared" si="3"/>
        <v>769</v>
      </c>
      <c r="H29" s="67">
        <f t="shared" si="4"/>
        <v>845.90000000000009</v>
      </c>
      <c r="I29" s="67">
        <f>I28+120</f>
        <v>47840</v>
      </c>
      <c r="J29" s="68">
        <f t="shared" si="5"/>
        <v>36788960</v>
      </c>
      <c r="K29" s="69">
        <f t="shared" si="6"/>
        <v>41203635</v>
      </c>
      <c r="L29" s="70">
        <f t="shared" si="7"/>
        <v>103000</v>
      </c>
      <c r="M29" s="69">
        <f t="shared" si="8"/>
        <v>2960650.0000000005</v>
      </c>
      <c r="N29" s="66" t="s">
        <v>20</v>
      </c>
      <c r="O29" s="38"/>
      <c r="P29" s="38"/>
    </row>
    <row r="30" spans="1:16" s="39" customFormat="1" ht="12.75" x14ac:dyDescent="0.2">
      <c r="A30" s="66">
        <v>29</v>
      </c>
      <c r="B30" s="66">
        <v>1803</v>
      </c>
      <c r="C30" s="66">
        <v>18</v>
      </c>
      <c r="D30" s="66" t="s">
        <v>16</v>
      </c>
      <c r="E30" s="67">
        <v>685</v>
      </c>
      <c r="F30" s="67">
        <v>71</v>
      </c>
      <c r="G30" s="67">
        <f t="shared" si="3"/>
        <v>756</v>
      </c>
      <c r="H30" s="67">
        <f t="shared" si="4"/>
        <v>831.6</v>
      </c>
      <c r="I30" s="67">
        <f>I29</f>
        <v>47840</v>
      </c>
      <c r="J30" s="68">
        <f t="shared" si="5"/>
        <v>36167040</v>
      </c>
      <c r="K30" s="69">
        <f t="shared" si="6"/>
        <v>40507085</v>
      </c>
      <c r="L30" s="70">
        <f t="shared" si="7"/>
        <v>101500</v>
      </c>
      <c r="M30" s="69">
        <f t="shared" si="8"/>
        <v>2910600</v>
      </c>
      <c r="N30" s="66" t="s">
        <v>20</v>
      </c>
      <c r="O30" s="38"/>
      <c r="P30" s="38"/>
    </row>
    <row r="31" spans="1:16" s="39" customFormat="1" ht="12.75" x14ac:dyDescent="0.2">
      <c r="A31" s="66">
        <v>30</v>
      </c>
      <c r="B31" s="66">
        <v>1804</v>
      </c>
      <c r="C31" s="66">
        <v>18</v>
      </c>
      <c r="D31" s="66" t="s">
        <v>32</v>
      </c>
      <c r="E31" s="67">
        <v>495</v>
      </c>
      <c r="F31" s="67">
        <v>64</v>
      </c>
      <c r="G31" s="67">
        <f t="shared" si="3"/>
        <v>559</v>
      </c>
      <c r="H31" s="67">
        <f t="shared" si="4"/>
        <v>614.90000000000009</v>
      </c>
      <c r="I31" s="67">
        <f>I30</f>
        <v>47840</v>
      </c>
      <c r="J31" s="68">
        <f t="shared" si="5"/>
        <v>26742560</v>
      </c>
      <c r="K31" s="69">
        <f t="shared" si="6"/>
        <v>29951667</v>
      </c>
      <c r="L31" s="70">
        <f t="shared" si="7"/>
        <v>75000</v>
      </c>
      <c r="M31" s="69">
        <f t="shared" si="8"/>
        <v>2152150.0000000005</v>
      </c>
      <c r="N31" s="66" t="s">
        <v>20</v>
      </c>
      <c r="O31" s="38"/>
      <c r="P31" s="38"/>
    </row>
    <row r="32" spans="1:16" s="39" customFormat="1" ht="12.75" x14ac:dyDescent="0.2">
      <c r="A32" s="66">
        <v>31</v>
      </c>
      <c r="B32" s="66">
        <v>1901</v>
      </c>
      <c r="C32" s="66">
        <v>19</v>
      </c>
      <c r="D32" s="66" t="s">
        <v>16</v>
      </c>
      <c r="E32" s="67">
        <v>762</v>
      </c>
      <c r="F32" s="67">
        <v>38</v>
      </c>
      <c r="G32" s="67">
        <f t="shared" si="3"/>
        <v>800</v>
      </c>
      <c r="H32" s="67">
        <f t="shared" si="4"/>
        <v>880.00000000000011</v>
      </c>
      <c r="I32" s="67">
        <f>I31+120</f>
        <v>47960</v>
      </c>
      <c r="J32" s="68">
        <f t="shared" si="5"/>
        <v>38368000</v>
      </c>
      <c r="K32" s="69">
        <f t="shared" si="6"/>
        <v>42972160</v>
      </c>
      <c r="L32" s="70">
        <f t="shared" si="7"/>
        <v>107500</v>
      </c>
      <c r="M32" s="69">
        <f t="shared" si="8"/>
        <v>3080000.0000000005</v>
      </c>
      <c r="N32" s="66" t="s">
        <v>20</v>
      </c>
      <c r="O32" s="38"/>
      <c r="P32" s="38"/>
    </row>
    <row r="33" spans="1:16" s="39" customFormat="1" ht="12.75" x14ac:dyDescent="0.2">
      <c r="A33" s="66">
        <v>32</v>
      </c>
      <c r="B33" s="66">
        <v>1902</v>
      </c>
      <c r="C33" s="66">
        <v>19</v>
      </c>
      <c r="D33" s="66" t="s">
        <v>16</v>
      </c>
      <c r="E33" s="67">
        <v>700</v>
      </c>
      <c r="F33" s="67">
        <v>69</v>
      </c>
      <c r="G33" s="67">
        <f t="shared" si="3"/>
        <v>769</v>
      </c>
      <c r="H33" s="67">
        <f t="shared" si="4"/>
        <v>845.90000000000009</v>
      </c>
      <c r="I33" s="67">
        <f>I32</f>
        <v>47960</v>
      </c>
      <c r="J33" s="68">
        <f t="shared" si="5"/>
        <v>36881240</v>
      </c>
      <c r="K33" s="69">
        <f t="shared" si="6"/>
        <v>41306989</v>
      </c>
      <c r="L33" s="70">
        <f t="shared" si="7"/>
        <v>103500</v>
      </c>
      <c r="M33" s="69">
        <f t="shared" si="8"/>
        <v>2960650.0000000005</v>
      </c>
      <c r="N33" s="66" t="s">
        <v>20</v>
      </c>
      <c r="O33" s="38"/>
      <c r="P33" s="38"/>
    </row>
    <row r="34" spans="1:16" s="39" customFormat="1" ht="12.75" x14ac:dyDescent="0.2">
      <c r="A34" s="66">
        <v>33</v>
      </c>
      <c r="B34" s="66">
        <v>1903</v>
      </c>
      <c r="C34" s="66">
        <v>19</v>
      </c>
      <c r="D34" s="66" t="s">
        <v>16</v>
      </c>
      <c r="E34" s="67">
        <v>685</v>
      </c>
      <c r="F34" s="67">
        <v>71</v>
      </c>
      <c r="G34" s="67">
        <f t="shared" si="3"/>
        <v>756</v>
      </c>
      <c r="H34" s="67">
        <f t="shared" si="4"/>
        <v>831.6</v>
      </c>
      <c r="I34" s="67">
        <f>I33</f>
        <v>47960</v>
      </c>
      <c r="J34" s="68">
        <f t="shared" si="5"/>
        <v>36257760</v>
      </c>
      <c r="K34" s="69">
        <f t="shared" si="6"/>
        <v>40608691</v>
      </c>
      <c r="L34" s="70">
        <f t="shared" si="7"/>
        <v>101500</v>
      </c>
      <c r="M34" s="69">
        <f t="shared" si="8"/>
        <v>2910600</v>
      </c>
      <c r="N34" s="66" t="s">
        <v>20</v>
      </c>
      <c r="O34" s="38"/>
      <c r="P34" s="38"/>
    </row>
    <row r="35" spans="1:16" s="39" customFormat="1" ht="12.75" x14ac:dyDescent="0.2">
      <c r="A35" s="66">
        <v>34</v>
      </c>
      <c r="B35" s="66">
        <v>1904</v>
      </c>
      <c r="C35" s="66">
        <v>19</v>
      </c>
      <c r="D35" s="66" t="s">
        <v>32</v>
      </c>
      <c r="E35" s="67">
        <v>495</v>
      </c>
      <c r="F35" s="67">
        <v>64</v>
      </c>
      <c r="G35" s="67">
        <f t="shared" si="3"/>
        <v>559</v>
      </c>
      <c r="H35" s="67">
        <f t="shared" si="4"/>
        <v>614.90000000000009</v>
      </c>
      <c r="I35" s="67">
        <f>I34</f>
        <v>47960</v>
      </c>
      <c r="J35" s="68">
        <f t="shared" si="5"/>
        <v>26809640</v>
      </c>
      <c r="K35" s="69">
        <f t="shared" si="6"/>
        <v>30026797</v>
      </c>
      <c r="L35" s="70">
        <f t="shared" si="7"/>
        <v>75000</v>
      </c>
      <c r="M35" s="69">
        <f t="shared" si="8"/>
        <v>2152150.0000000005</v>
      </c>
      <c r="N35" s="66" t="s">
        <v>20</v>
      </c>
      <c r="O35" s="38"/>
      <c r="P35" s="38"/>
    </row>
    <row r="36" spans="1:16" s="39" customFormat="1" ht="12.75" x14ac:dyDescent="0.2">
      <c r="A36" s="66">
        <v>35</v>
      </c>
      <c r="B36" s="66">
        <v>2001</v>
      </c>
      <c r="C36" s="66">
        <v>20</v>
      </c>
      <c r="D36" s="66" t="s">
        <v>16</v>
      </c>
      <c r="E36" s="67">
        <v>762</v>
      </c>
      <c r="F36" s="67">
        <v>38</v>
      </c>
      <c r="G36" s="67">
        <f t="shared" si="3"/>
        <v>800</v>
      </c>
      <c r="H36" s="67">
        <f t="shared" si="4"/>
        <v>880.00000000000011</v>
      </c>
      <c r="I36" s="67">
        <f>I35+120</f>
        <v>48080</v>
      </c>
      <c r="J36" s="68">
        <f t="shared" si="5"/>
        <v>38464000</v>
      </c>
      <c r="K36" s="69">
        <f t="shared" si="6"/>
        <v>43079680</v>
      </c>
      <c r="L36" s="70">
        <f t="shared" si="7"/>
        <v>107500</v>
      </c>
      <c r="M36" s="69">
        <f t="shared" si="8"/>
        <v>3080000.0000000005</v>
      </c>
      <c r="N36" s="66" t="s">
        <v>20</v>
      </c>
      <c r="O36" s="38"/>
      <c r="P36" s="38"/>
    </row>
    <row r="37" spans="1:16" s="39" customFormat="1" ht="12.75" x14ac:dyDescent="0.2">
      <c r="A37" s="66">
        <v>36</v>
      </c>
      <c r="B37" s="66">
        <v>2002</v>
      </c>
      <c r="C37" s="66">
        <v>20</v>
      </c>
      <c r="D37" s="66" t="s">
        <v>16</v>
      </c>
      <c r="E37" s="67">
        <v>700</v>
      </c>
      <c r="F37" s="67">
        <v>69</v>
      </c>
      <c r="G37" s="67">
        <f t="shared" si="3"/>
        <v>769</v>
      </c>
      <c r="H37" s="67">
        <f t="shared" si="4"/>
        <v>845.90000000000009</v>
      </c>
      <c r="I37" s="67">
        <f>I36</f>
        <v>48080</v>
      </c>
      <c r="J37" s="68">
        <f t="shared" si="5"/>
        <v>36973520</v>
      </c>
      <c r="K37" s="69">
        <f t="shared" si="6"/>
        <v>41410342</v>
      </c>
      <c r="L37" s="70">
        <f t="shared" si="7"/>
        <v>103500</v>
      </c>
      <c r="M37" s="69">
        <f t="shared" si="8"/>
        <v>2960650.0000000005</v>
      </c>
      <c r="N37" s="66" t="s">
        <v>20</v>
      </c>
      <c r="O37" s="38"/>
      <c r="P37" s="38"/>
    </row>
    <row r="38" spans="1:16" s="39" customFormat="1" ht="12.75" x14ac:dyDescent="0.2">
      <c r="A38" s="66">
        <v>37</v>
      </c>
      <c r="B38" s="66">
        <v>2003</v>
      </c>
      <c r="C38" s="66">
        <v>20</v>
      </c>
      <c r="D38" s="66" t="s">
        <v>16</v>
      </c>
      <c r="E38" s="67">
        <v>685</v>
      </c>
      <c r="F38" s="67">
        <v>71</v>
      </c>
      <c r="G38" s="67">
        <f t="shared" si="3"/>
        <v>756</v>
      </c>
      <c r="H38" s="67">
        <f t="shared" si="4"/>
        <v>831.6</v>
      </c>
      <c r="I38" s="67">
        <f>I37</f>
        <v>48080</v>
      </c>
      <c r="J38" s="68">
        <f t="shared" si="5"/>
        <v>36348480</v>
      </c>
      <c r="K38" s="69">
        <f t="shared" si="6"/>
        <v>40710298</v>
      </c>
      <c r="L38" s="70">
        <f t="shared" si="7"/>
        <v>102000</v>
      </c>
      <c r="M38" s="69">
        <f t="shared" si="8"/>
        <v>2910600</v>
      </c>
      <c r="N38" s="66" t="s">
        <v>20</v>
      </c>
      <c r="O38" s="38"/>
      <c r="P38" s="38"/>
    </row>
    <row r="39" spans="1:16" s="39" customFormat="1" ht="12.75" x14ac:dyDescent="0.2">
      <c r="A39" s="66">
        <v>38</v>
      </c>
      <c r="B39" s="66">
        <v>2004</v>
      </c>
      <c r="C39" s="66">
        <v>20</v>
      </c>
      <c r="D39" s="66" t="s">
        <v>32</v>
      </c>
      <c r="E39" s="67">
        <v>495</v>
      </c>
      <c r="F39" s="67">
        <v>64</v>
      </c>
      <c r="G39" s="67">
        <f t="shared" si="3"/>
        <v>559</v>
      </c>
      <c r="H39" s="67">
        <f t="shared" si="4"/>
        <v>614.90000000000009</v>
      </c>
      <c r="I39" s="67">
        <f>I38</f>
        <v>48080</v>
      </c>
      <c r="J39" s="68">
        <f t="shared" si="5"/>
        <v>26876720</v>
      </c>
      <c r="K39" s="69">
        <f t="shared" si="6"/>
        <v>30101926</v>
      </c>
      <c r="L39" s="70">
        <f t="shared" si="7"/>
        <v>75500</v>
      </c>
      <c r="M39" s="69">
        <f t="shared" si="8"/>
        <v>2152150.0000000005</v>
      </c>
      <c r="N39" s="66" t="s">
        <v>20</v>
      </c>
      <c r="O39" s="38"/>
      <c r="P39" s="38"/>
    </row>
    <row r="40" spans="1:16" s="39" customFormat="1" ht="12.75" x14ac:dyDescent="0.2">
      <c r="A40" s="66">
        <v>39</v>
      </c>
      <c r="B40" s="66">
        <v>2101</v>
      </c>
      <c r="C40" s="66">
        <v>21</v>
      </c>
      <c r="D40" s="66" t="s">
        <v>16</v>
      </c>
      <c r="E40" s="67">
        <v>762</v>
      </c>
      <c r="F40" s="67">
        <v>38</v>
      </c>
      <c r="G40" s="67">
        <f t="shared" si="3"/>
        <v>800</v>
      </c>
      <c r="H40" s="67">
        <f t="shared" si="4"/>
        <v>880.00000000000011</v>
      </c>
      <c r="I40" s="67">
        <f>I39+120</f>
        <v>48200</v>
      </c>
      <c r="J40" s="68">
        <f t="shared" si="5"/>
        <v>38560000</v>
      </c>
      <c r="K40" s="69">
        <f t="shared" si="6"/>
        <v>43187200</v>
      </c>
      <c r="L40" s="70">
        <f t="shared" si="7"/>
        <v>108000</v>
      </c>
      <c r="M40" s="69">
        <f t="shared" si="8"/>
        <v>3080000.0000000005</v>
      </c>
      <c r="N40" s="66" t="s">
        <v>20</v>
      </c>
      <c r="O40" s="38"/>
      <c r="P40" s="38"/>
    </row>
    <row r="41" spans="1:16" s="39" customFormat="1" ht="12.75" x14ac:dyDescent="0.2">
      <c r="A41" s="66">
        <v>40</v>
      </c>
      <c r="B41" s="66">
        <v>2102</v>
      </c>
      <c r="C41" s="66">
        <v>21</v>
      </c>
      <c r="D41" s="66" t="s">
        <v>16</v>
      </c>
      <c r="E41" s="67">
        <v>700</v>
      </c>
      <c r="F41" s="67">
        <v>69</v>
      </c>
      <c r="G41" s="67">
        <f t="shared" si="3"/>
        <v>769</v>
      </c>
      <c r="H41" s="67">
        <f t="shared" si="4"/>
        <v>845.90000000000009</v>
      </c>
      <c r="I41" s="67">
        <f>I40</f>
        <v>48200</v>
      </c>
      <c r="J41" s="68">
        <f t="shared" si="5"/>
        <v>37065800</v>
      </c>
      <c r="K41" s="69">
        <f t="shared" si="6"/>
        <v>41513696</v>
      </c>
      <c r="L41" s="70">
        <f t="shared" si="7"/>
        <v>104000</v>
      </c>
      <c r="M41" s="69">
        <f t="shared" si="8"/>
        <v>2960650.0000000005</v>
      </c>
      <c r="N41" s="66" t="s">
        <v>20</v>
      </c>
      <c r="O41" s="38"/>
      <c r="P41" s="38"/>
    </row>
    <row r="42" spans="1:16" s="39" customFormat="1" ht="12.75" x14ac:dyDescent="0.2">
      <c r="A42" s="66">
        <v>41</v>
      </c>
      <c r="B42" s="66">
        <v>2103</v>
      </c>
      <c r="C42" s="66">
        <v>21</v>
      </c>
      <c r="D42" s="66" t="s">
        <v>16</v>
      </c>
      <c r="E42" s="67">
        <v>685</v>
      </c>
      <c r="F42" s="67">
        <v>71</v>
      </c>
      <c r="G42" s="67">
        <f t="shared" si="3"/>
        <v>756</v>
      </c>
      <c r="H42" s="67">
        <f t="shared" si="4"/>
        <v>831.6</v>
      </c>
      <c r="I42" s="67">
        <f>I41</f>
        <v>48200</v>
      </c>
      <c r="J42" s="68">
        <f t="shared" si="5"/>
        <v>36439200</v>
      </c>
      <c r="K42" s="69">
        <f t="shared" si="6"/>
        <v>40811904</v>
      </c>
      <c r="L42" s="70">
        <f t="shared" si="7"/>
        <v>102000</v>
      </c>
      <c r="M42" s="69">
        <f t="shared" si="8"/>
        <v>2910600</v>
      </c>
      <c r="N42" s="66" t="s">
        <v>20</v>
      </c>
      <c r="O42" s="38"/>
      <c r="P42" s="38"/>
    </row>
    <row r="43" spans="1:16" s="39" customFormat="1" ht="12.75" x14ac:dyDescent="0.2">
      <c r="A43" s="66">
        <v>42</v>
      </c>
      <c r="B43" s="66">
        <v>2104</v>
      </c>
      <c r="C43" s="66">
        <v>21</v>
      </c>
      <c r="D43" s="66" t="s">
        <v>32</v>
      </c>
      <c r="E43" s="67">
        <v>495</v>
      </c>
      <c r="F43" s="67">
        <v>64</v>
      </c>
      <c r="G43" s="67">
        <f t="shared" si="3"/>
        <v>559</v>
      </c>
      <c r="H43" s="67">
        <f t="shared" si="4"/>
        <v>614.90000000000009</v>
      </c>
      <c r="I43" s="67">
        <f>I42</f>
        <v>48200</v>
      </c>
      <c r="J43" s="68">
        <f t="shared" si="5"/>
        <v>26943800</v>
      </c>
      <c r="K43" s="69">
        <f t="shared" si="6"/>
        <v>30177056</v>
      </c>
      <c r="L43" s="70">
        <f t="shared" si="7"/>
        <v>75500</v>
      </c>
      <c r="M43" s="69">
        <f t="shared" si="8"/>
        <v>2152150.0000000005</v>
      </c>
      <c r="N43" s="66" t="s">
        <v>20</v>
      </c>
      <c r="O43" s="38"/>
      <c r="P43" s="38"/>
    </row>
    <row r="44" spans="1:16" s="39" customFormat="1" ht="12.75" x14ac:dyDescent="0.2">
      <c r="A44" s="66">
        <v>43</v>
      </c>
      <c r="B44" s="66">
        <v>2201</v>
      </c>
      <c r="C44" s="66">
        <v>22</v>
      </c>
      <c r="D44" s="66" t="s">
        <v>16</v>
      </c>
      <c r="E44" s="67">
        <v>762</v>
      </c>
      <c r="F44" s="67">
        <v>38</v>
      </c>
      <c r="G44" s="67">
        <f t="shared" si="3"/>
        <v>800</v>
      </c>
      <c r="H44" s="67">
        <f t="shared" si="4"/>
        <v>880.00000000000011</v>
      </c>
      <c r="I44" s="67">
        <f>I43+120</f>
        <v>48320</v>
      </c>
      <c r="J44" s="68">
        <f t="shared" si="5"/>
        <v>38656000</v>
      </c>
      <c r="K44" s="69">
        <f t="shared" si="6"/>
        <v>43294720</v>
      </c>
      <c r="L44" s="70">
        <f t="shared" si="7"/>
        <v>108000</v>
      </c>
      <c r="M44" s="69">
        <f t="shared" si="8"/>
        <v>3080000.0000000005</v>
      </c>
      <c r="N44" s="66" t="s">
        <v>20</v>
      </c>
      <c r="O44" s="38"/>
      <c r="P44" s="38"/>
    </row>
    <row r="45" spans="1:16" s="39" customFormat="1" ht="12.75" x14ac:dyDescent="0.2">
      <c r="A45" s="66">
        <v>44</v>
      </c>
      <c r="B45" s="66">
        <v>2202</v>
      </c>
      <c r="C45" s="66">
        <v>22</v>
      </c>
      <c r="D45" s="66" t="s">
        <v>16</v>
      </c>
      <c r="E45" s="67">
        <v>700</v>
      </c>
      <c r="F45" s="67">
        <v>69</v>
      </c>
      <c r="G45" s="67">
        <f t="shared" si="3"/>
        <v>769</v>
      </c>
      <c r="H45" s="67">
        <f t="shared" si="4"/>
        <v>845.90000000000009</v>
      </c>
      <c r="I45" s="67">
        <f>I44</f>
        <v>48320</v>
      </c>
      <c r="J45" s="68">
        <f t="shared" si="5"/>
        <v>37158080</v>
      </c>
      <c r="K45" s="69">
        <f t="shared" si="6"/>
        <v>41617050</v>
      </c>
      <c r="L45" s="70">
        <f t="shared" si="7"/>
        <v>104000</v>
      </c>
      <c r="M45" s="69">
        <f t="shared" si="8"/>
        <v>2960650.0000000005</v>
      </c>
      <c r="N45" s="66" t="s">
        <v>20</v>
      </c>
      <c r="O45" s="38"/>
      <c r="P45" s="38"/>
    </row>
    <row r="46" spans="1:16" s="39" customFormat="1" ht="12.75" x14ac:dyDescent="0.2">
      <c r="A46" s="66">
        <v>45</v>
      </c>
      <c r="B46" s="66">
        <v>2203</v>
      </c>
      <c r="C46" s="66">
        <v>22</v>
      </c>
      <c r="D46" s="66" t="s">
        <v>16</v>
      </c>
      <c r="E46" s="67">
        <v>685</v>
      </c>
      <c r="F46" s="67">
        <v>71</v>
      </c>
      <c r="G46" s="67">
        <f t="shared" si="3"/>
        <v>756</v>
      </c>
      <c r="H46" s="67">
        <f t="shared" si="4"/>
        <v>831.6</v>
      </c>
      <c r="I46" s="67">
        <f>I45</f>
        <v>48320</v>
      </c>
      <c r="J46" s="68">
        <f t="shared" si="5"/>
        <v>36529920</v>
      </c>
      <c r="K46" s="69">
        <f t="shared" si="6"/>
        <v>40913510</v>
      </c>
      <c r="L46" s="70">
        <f t="shared" si="7"/>
        <v>102500</v>
      </c>
      <c r="M46" s="69">
        <f t="shared" si="8"/>
        <v>2910600</v>
      </c>
      <c r="N46" s="66" t="s">
        <v>20</v>
      </c>
      <c r="O46" s="38"/>
      <c r="P46" s="38"/>
    </row>
    <row r="47" spans="1:16" s="39" customFormat="1" ht="12.75" x14ac:dyDescent="0.2">
      <c r="A47" s="66">
        <v>46</v>
      </c>
      <c r="B47" s="66">
        <v>2204</v>
      </c>
      <c r="C47" s="66">
        <v>22</v>
      </c>
      <c r="D47" s="66" t="s">
        <v>32</v>
      </c>
      <c r="E47" s="67">
        <v>495</v>
      </c>
      <c r="F47" s="67">
        <v>64</v>
      </c>
      <c r="G47" s="67">
        <f t="shared" si="3"/>
        <v>559</v>
      </c>
      <c r="H47" s="67">
        <f t="shared" si="4"/>
        <v>614.90000000000009</v>
      </c>
      <c r="I47" s="67">
        <f>I46</f>
        <v>48320</v>
      </c>
      <c r="J47" s="68">
        <f t="shared" si="5"/>
        <v>27010880</v>
      </c>
      <c r="K47" s="69">
        <f t="shared" si="6"/>
        <v>30252186</v>
      </c>
      <c r="L47" s="70">
        <f t="shared" si="7"/>
        <v>75500</v>
      </c>
      <c r="M47" s="69">
        <f t="shared" si="8"/>
        <v>2152150.0000000005</v>
      </c>
      <c r="N47" s="66" t="s">
        <v>20</v>
      </c>
      <c r="O47" s="38"/>
      <c r="P47" s="38"/>
    </row>
    <row r="48" spans="1:16" s="39" customFormat="1" ht="12.75" x14ac:dyDescent="0.2">
      <c r="A48" s="66">
        <v>47</v>
      </c>
      <c r="B48" s="66">
        <v>2301</v>
      </c>
      <c r="C48" s="66">
        <v>23</v>
      </c>
      <c r="D48" s="66" t="s">
        <v>16</v>
      </c>
      <c r="E48" s="67">
        <v>762</v>
      </c>
      <c r="F48" s="67">
        <v>38</v>
      </c>
      <c r="G48" s="67">
        <f t="shared" si="3"/>
        <v>800</v>
      </c>
      <c r="H48" s="67">
        <f t="shared" si="4"/>
        <v>880.00000000000011</v>
      </c>
      <c r="I48" s="67">
        <f>I47+120</f>
        <v>48440</v>
      </c>
      <c r="J48" s="68">
        <f t="shared" si="5"/>
        <v>38752000</v>
      </c>
      <c r="K48" s="69">
        <f t="shared" si="6"/>
        <v>43402240</v>
      </c>
      <c r="L48" s="70">
        <f t="shared" si="7"/>
        <v>108500</v>
      </c>
      <c r="M48" s="69">
        <f t="shared" si="8"/>
        <v>3080000.0000000005</v>
      </c>
      <c r="N48" s="66" t="s">
        <v>20</v>
      </c>
      <c r="O48" s="38"/>
      <c r="P48" s="38"/>
    </row>
    <row r="49" spans="1:16" s="39" customFormat="1" ht="12.75" x14ac:dyDescent="0.2">
      <c r="A49" s="66">
        <v>48</v>
      </c>
      <c r="B49" s="66">
        <v>2302</v>
      </c>
      <c r="C49" s="66">
        <v>23</v>
      </c>
      <c r="D49" s="66" t="s">
        <v>16</v>
      </c>
      <c r="E49" s="67">
        <v>700</v>
      </c>
      <c r="F49" s="67">
        <v>69</v>
      </c>
      <c r="G49" s="67">
        <f t="shared" si="3"/>
        <v>769</v>
      </c>
      <c r="H49" s="67">
        <f t="shared" si="4"/>
        <v>845.90000000000009</v>
      </c>
      <c r="I49" s="67">
        <f>I48</f>
        <v>48440</v>
      </c>
      <c r="J49" s="68">
        <f t="shared" si="5"/>
        <v>37250360</v>
      </c>
      <c r="K49" s="69">
        <f t="shared" si="6"/>
        <v>41720403</v>
      </c>
      <c r="L49" s="70">
        <f t="shared" si="7"/>
        <v>104500</v>
      </c>
      <c r="M49" s="69">
        <f t="shared" si="8"/>
        <v>2960650.0000000005</v>
      </c>
      <c r="N49" s="66" t="s">
        <v>20</v>
      </c>
      <c r="O49" s="38"/>
      <c r="P49" s="38"/>
    </row>
    <row r="50" spans="1:16" s="39" customFormat="1" ht="12.75" x14ac:dyDescent="0.2">
      <c r="A50" s="66">
        <v>49</v>
      </c>
      <c r="B50" s="66">
        <v>2303</v>
      </c>
      <c r="C50" s="66">
        <v>23</v>
      </c>
      <c r="D50" s="66" t="s">
        <v>16</v>
      </c>
      <c r="E50" s="67">
        <v>685</v>
      </c>
      <c r="F50" s="67">
        <v>71</v>
      </c>
      <c r="G50" s="67">
        <f t="shared" si="3"/>
        <v>756</v>
      </c>
      <c r="H50" s="67">
        <f t="shared" si="4"/>
        <v>831.6</v>
      </c>
      <c r="I50" s="67">
        <f>I49</f>
        <v>48440</v>
      </c>
      <c r="J50" s="68">
        <f t="shared" si="5"/>
        <v>36620640</v>
      </c>
      <c r="K50" s="69">
        <f t="shared" si="6"/>
        <v>41015117</v>
      </c>
      <c r="L50" s="70">
        <f t="shared" si="7"/>
        <v>102500</v>
      </c>
      <c r="M50" s="69">
        <f t="shared" si="8"/>
        <v>2910600</v>
      </c>
      <c r="N50" s="66" t="s">
        <v>20</v>
      </c>
      <c r="O50" s="38"/>
      <c r="P50" s="38"/>
    </row>
    <row r="51" spans="1:16" s="39" customFormat="1" ht="12.75" x14ac:dyDescent="0.2">
      <c r="A51" s="66">
        <v>50</v>
      </c>
      <c r="B51" s="66">
        <v>2304</v>
      </c>
      <c r="C51" s="66">
        <v>23</v>
      </c>
      <c r="D51" s="66" t="s">
        <v>32</v>
      </c>
      <c r="E51" s="67">
        <v>495</v>
      </c>
      <c r="F51" s="67">
        <v>64</v>
      </c>
      <c r="G51" s="67">
        <f t="shared" si="3"/>
        <v>559</v>
      </c>
      <c r="H51" s="67">
        <f t="shared" si="4"/>
        <v>614.90000000000009</v>
      </c>
      <c r="I51" s="67">
        <f>I50</f>
        <v>48440</v>
      </c>
      <c r="J51" s="68">
        <f t="shared" si="5"/>
        <v>27077960</v>
      </c>
      <c r="K51" s="69">
        <f t="shared" si="6"/>
        <v>30327315</v>
      </c>
      <c r="L51" s="70">
        <f t="shared" si="7"/>
        <v>76000</v>
      </c>
      <c r="M51" s="69">
        <f t="shared" si="8"/>
        <v>2152150.0000000005</v>
      </c>
      <c r="N51" s="66" t="s">
        <v>20</v>
      </c>
      <c r="O51" s="38"/>
      <c r="P51" s="38"/>
    </row>
    <row r="52" spans="1:16" s="39" customFormat="1" ht="12.75" x14ac:dyDescent="0.2">
      <c r="A52" s="66">
        <v>51</v>
      </c>
      <c r="B52" s="66">
        <v>2401</v>
      </c>
      <c r="C52" s="66">
        <v>24</v>
      </c>
      <c r="D52" s="66" t="s">
        <v>16</v>
      </c>
      <c r="E52" s="67">
        <v>762</v>
      </c>
      <c r="F52" s="67">
        <v>38</v>
      </c>
      <c r="G52" s="67">
        <f t="shared" si="3"/>
        <v>800</v>
      </c>
      <c r="H52" s="67">
        <f t="shared" si="4"/>
        <v>880.00000000000011</v>
      </c>
      <c r="I52" s="67">
        <f>I51+120</f>
        <v>48560</v>
      </c>
      <c r="J52" s="68">
        <f t="shared" si="5"/>
        <v>38848000</v>
      </c>
      <c r="K52" s="69">
        <f t="shared" si="6"/>
        <v>43509760</v>
      </c>
      <c r="L52" s="70">
        <f t="shared" si="7"/>
        <v>109000</v>
      </c>
      <c r="M52" s="69">
        <f t="shared" si="8"/>
        <v>3080000.0000000005</v>
      </c>
      <c r="N52" s="66" t="s">
        <v>20</v>
      </c>
      <c r="O52" s="38"/>
      <c r="P52" s="38"/>
    </row>
    <row r="53" spans="1:16" s="39" customFormat="1" ht="12.75" x14ac:dyDescent="0.2">
      <c r="A53" s="66">
        <v>52</v>
      </c>
      <c r="B53" s="66">
        <v>2402</v>
      </c>
      <c r="C53" s="66">
        <v>24</v>
      </c>
      <c r="D53" s="66" t="s">
        <v>16</v>
      </c>
      <c r="E53" s="67">
        <v>700</v>
      </c>
      <c r="F53" s="67">
        <v>69</v>
      </c>
      <c r="G53" s="67">
        <f t="shared" si="3"/>
        <v>769</v>
      </c>
      <c r="H53" s="67">
        <f t="shared" si="4"/>
        <v>845.90000000000009</v>
      </c>
      <c r="I53" s="67">
        <f>I52</f>
        <v>48560</v>
      </c>
      <c r="J53" s="68">
        <f t="shared" si="5"/>
        <v>37342640</v>
      </c>
      <c r="K53" s="69">
        <f t="shared" si="6"/>
        <v>41823757</v>
      </c>
      <c r="L53" s="70">
        <f t="shared" si="7"/>
        <v>104500</v>
      </c>
      <c r="M53" s="69">
        <f t="shared" si="8"/>
        <v>2960650.0000000005</v>
      </c>
      <c r="N53" s="66" t="s">
        <v>20</v>
      </c>
      <c r="O53" s="38"/>
      <c r="P53" s="38"/>
    </row>
    <row r="54" spans="1:16" s="39" customFormat="1" ht="12.75" x14ac:dyDescent="0.2">
      <c r="A54" s="66">
        <v>53</v>
      </c>
      <c r="B54" s="66">
        <v>2403</v>
      </c>
      <c r="C54" s="66">
        <v>24</v>
      </c>
      <c r="D54" s="66" t="s">
        <v>16</v>
      </c>
      <c r="E54" s="67">
        <v>685</v>
      </c>
      <c r="F54" s="67">
        <v>71</v>
      </c>
      <c r="G54" s="67">
        <f t="shared" si="3"/>
        <v>756</v>
      </c>
      <c r="H54" s="67">
        <f t="shared" si="4"/>
        <v>831.6</v>
      </c>
      <c r="I54" s="67">
        <f>I53</f>
        <v>48560</v>
      </c>
      <c r="J54" s="68">
        <f t="shared" si="5"/>
        <v>36711360</v>
      </c>
      <c r="K54" s="69">
        <f t="shared" si="6"/>
        <v>41116723</v>
      </c>
      <c r="L54" s="70">
        <f t="shared" si="7"/>
        <v>103000</v>
      </c>
      <c r="M54" s="69">
        <f t="shared" si="8"/>
        <v>2910600</v>
      </c>
      <c r="N54" s="66" t="s">
        <v>20</v>
      </c>
      <c r="O54" s="38"/>
      <c r="P54" s="38"/>
    </row>
    <row r="55" spans="1:16" s="39" customFormat="1" ht="12.75" x14ac:dyDescent="0.2">
      <c r="A55" s="66">
        <v>54</v>
      </c>
      <c r="B55" s="66">
        <v>2404</v>
      </c>
      <c r="C55" s="66">
        <v>24</v>
      </c>
      <c r="D55" s="66" t="s">
        <v>32</v>
      </c>
      <c r="E55" s="67">
        <v>495</v>
      </c>
      <c r="F55" s="67">
        <v>64</v>
      </c>
      <c r="G55" s="67">
        <f t="shared" si="3"/>
        <v>559</v>
      </c>
      <c r="H55" s="67">
        <f t="shared" si="4"/>
        <v>614.90000000000009</v>
      </c>
      <c r="I55" s="67">
        <f>I54</f>
        <v>48560</v>
      </c>
      <c r="J55" s="68">
        <f t="shared" si="5"/>
        <v>27145040</v>
      </c>
      <c r="K55" s="69">
        <f t="shared" si="6"/>
        <v>30402445</v>
      </c>
      <c r="L55" s="70">
        <f t="shared" si="7"/>
        <v>76000</v>
      </c>
      <c r="M55" s="69">
        <f t="shared" si="8"/>
        <v>2152150.0000000005</v>
      </c>
      <c r="N55" s="66" t="s">
        <v>20</v>
      </c>
      <c r="O55" s="38"/>
      <c r="P55" s="38"/>
    </row>
    <row r="56" spans="1:16" s="39" customFormat="1" ht="12.75" x14ac:dyDescent="0.2">
      <c r="A56" s="66">
        <v>55</v>
      </c>
      <c r="B56" s="66">
        <v>2502</v>
      </c>
      <c r="C56" s="66">
        <v>25</v>
      </c>
      <c r="D56" s="66" t="s">
        <v>16</v>
      </c>
      <c r="E56" s="67">
        <v>700</v>
      </c>
      <c r="F56" s="67">
        <v>69</v>
      </c>
      <c r="G56" s="67">
        <f t="shared" si="3"/>
        <v>769</v>
      </c>
      <c r="H56" s="67">
        <f t="shared" si="4"/>
        <v>845.90000000000009</v>
      </c>
      <c r="I56" s="67">
        <f>I55+120</f>
        <v>48680</v>
      </c>
      <c r="J56" s="68">
        <f t="shared" si="5"/>
        <v>37434920</v>
      </c>
      <c r="K56" s="69">
        <f t="shared" si="6"/>
        <v>41927110</v>
      </c>
      <c r="L56" s="70">
        <f t="shared" si="7"/>
        <v>105000</v>
      </c>
      <c r="M56" s="69">
        <f t="shared" si="8"/>
        <v>2960650.0000000005</v>
      </c>
      <c r="N56" s="66" t="s">
        <v>20</v>
      </c>
      <c r="O56" s="38"/>
      <c r="P56" s="38"/>
    </row>
    <row r="57" spans="1:16" s="39" customFormat="1" ht="12.75" x14ac:dyDescent="0.2">
      <c r="A57" s="66">
        <v>56</v>
      </c>
      <c r="B57" s="66">
        <v>2503</v>
      </c>
      <c r="C57" s="66">
        <v>25</v>
      </c>
      <c r="D57" s="66" t="s">
        <v>16</v>
      </c>
      <c r="E57" s="67">
        <v>685</v>
      </c>
      <c r="F57" s="67">
        <v>71</v>
      </c>
      <c r="G57" s="67">
        <f t="shared" si="3"/>
        <v>756</v>
      </c>
      <c r="H57" s="67">
        <f t="shared" si="4"/>
        <v>831.6</v>
      </c>
      <c r="I57" s="67">
        <f>I56</f>
        <v>48680</v>
      </c>
      <c r="J57" s="68">
        <f t="shared" si="5"/>
        <v>36802080</v>
      </c>
      <c r="K57" s="69">
        <f t="shared" si="6"/>
        <v>41218330</v>
      </c>
      <c r="L57" s="70">
        <f t="shared" si="7"/>
        <v>103000</v>
      </c>
      <c r="M57" s="69">
        <f t="shared" si="8"/>
        <v>2910600</v>
      </c>
      <c r="N57" s="66" t="s">
        <v>20</v>
      </c>
      <c r="O57" s="38"/>
      <c r="P57" s="38"/>
    </row>
    <row r="58" spans="1:16" s="39" customFormat="1" ht="12.75" x14ac:dyDescent="0.2">
      <c r="A58" s="66">
        <v>57</v>
      </c>
      <c r="B58" s="66">
        <v>2504</v>
      </c>
      <c r="C58" s="66">
        <v>25</v>
      </c>
      <c r="D58" s="66" t="s">
        <v>32</v>
      </c>
      <c r="E58" s="67">
        <v>495</v>
      </c>
      <c r="F58" s="67">
        <v>64</v>
      </c>
      <c r="G58" s="67">
        <f t="shared" si="3"/>
        <v>559</v>
      </c>
      <c r="H58" s="67">
        <f t="shared" si="4"/>
        <v>614.90000000000009</v>
      </c>
      <c r="I58" s="67">
        <f>I57</f>
        <v>48680</v>
      </c>
      <c r="J58" s="68">
        <f t="shared" si="5"/>
        <v>27212120</v>
      </c>
      <c r="K58" s="69">
        <f t="shared" si="6"/>
        <v>30477574</v>
      </c>
      <c r="L58" s="70">
        <f t="shared" si="7"/>
        <v>76000</v>
      </c>
      <c r="M58" s="69">
        <f t="shared" si="8"/>
        <v>2152150.0000000005</v>
      </c>
      <c r="N58" s="66" t="s">
        <v>20</v>
      </c>
      <c r="O58" s="38"/>
      <c r="P58" s="38"/>
    </row>
    <row r="59" spans="1:16" s="39" customFormat="1" ht="12.75" x14ac:dyDescent="0.2">
      <c r="A59" s="66">
        <v>58</v>
      </c>
      <c r="B59" s="66">
        <v>2601</v>
      </c>
      <c r="C59" s="66">
        <v>26</v>
      </c>
      <c r="D59" s="66" t="s">
        <v>16</v>
      </c>
      <c r="E59" s="67">
        <v>762</v>
      </c>
      <c r="F59" s="67">
        <v>38</v>
      </c>
      <c r="G59" s="67">
        <f t="shared" si="3"/>
        <v>800</v>
      </c>
      <c r="H59" s="67">
        <f t="shared" si="4"/>
        <v>880.00000000000011</v>
      </c>
      <c r="I59" s="67">
        <f>I58+120</f>
        <v>48800</v>
      </c>
      <c r="J59" s="68">
        <f t="shared" si="5"/>
        <v>39040000</v>
      </c>
      <c r="K59" s="69">
        <f t="shared" si="6"/>
        <v>43724800</v>
      </c>
      <c r="L59" s="70">
        <f t="shared" si="7"/>
        <v>109500</v>
      </c>
      <c r="M59" s="69">
        <f t="shared" si="8"/>
        <v>3080000.0000000005</v>
      </c>
      <c r="N59" s="66" t="s">
        <v>20</v>
      </c>
      <c r="O59" s="38"/>
      <c r="P59" s="38"/>
    </row>
    <row r="60" spans="1:16" s="39" customFormat="1" ht="12.75" x14ac:dyDescent="0.2">
      <c r="A60" s="66">
        <v>59</v>
      </c>
      <c r="B60" s="66">
        <v>2602</v>
      </c>
      <c r="C60" s="66">
        <v>26</v>
      </c>
      <c r="D60" s="66" t="s">
        <v>16</v>
      </c>
      <c r="E60" s="67">
        <v>700</v>
      </c>
      <c r="F60" s="67">
        <v>69</v>
      </c>
      <c r="G60" s="67">
        <f t="shared" si="3"/>
        <v>769</v>
      </c>
      <c r="H60" s="67">
        <f t="shared" si="4"/>
        <v>845.90000000000009</v>
      </c>
      <c r="I60" s="67">
        <f>I59</f>
        <v>48800</v>
      </c>
      <c r="J60" s="68">
        <f t="shared" si="5"/>
        <v>37527200</v>
      </c>
      <c r="K60" s="69">
        <f t="shared" si="6"/>
        <v>42030464</v>
      </c>
      <c r="L60" s="70">
        <f t="shared" si="7"/>
        <v>105000</v>
      </c>
      <c r="M60" s="69">
        <f t="shared" si="8"/>
        <v>2960650.0000000005</v>
      </c>
      <c r="N60" s="66" t="s">
        <v>20</v>
      </c>
      <c r="O60" s="38"/>
      <c r="P60" s="38"/>
    </row>
    <row r="61" spans="1:16" s="39" customFormat="1" ht="12.75" x14ac:dyDescent="0.2">
      <c r="A61" s="66">
        <v>60</v>
      </c>
      <c r="B61" s="66">
        <v>2603</v>
      </c>
      <c r="C61" s="66">
        <v>26</v>
      </c>
      <c r="D61" s="66" t="s">
        <v>16</v>
      </c>
      <c r="E61" s="67">
        <v>685</v>
      </c>
      <c r="F61" s="67">
        <v>71</v>
      </c>
      <c r="G61" s="67">
        <f t="shared" si="3"/>
        <v>756</v>
      </c>
      <c r="H61" s="67">
        <f t="shared" si="4"/>
        <v>831.6</v>
      </c>
      <c r="I61" s="67">
        <f>I60</f>
        <v>48800</v>
      </c>
      <c r="J61" s="68">
        <f t="shared" si="5"/>
        <v>36892800</v>
      </c>
      <c r="K61" s="69">
        <f t="shared" si="6"/>
        <v>41319936</v>
      </c>
      <c r="L61" s="70">
        <f t="shared" si="7"/>
        <v>103500</v>
      </c>
      <c r="M61" s="69">
        <f t="shared" si="8"/>
        <v>2910600</v>
      </c>
      <c r="N61" s="66" t="s">
        <v>20</v>
      </c>
      <c r="O61" s="38"/>
      <c r="P61" s="38"/>
    </row>
    <row r="62" spans="1:16" s="39" customFormat="1" ht="12.75" x14ac:dyDescent="0.2">
      <c r="A62" s="66">
        <v>61</v>
      </c>
      <c r="B62" s="66">
        <v>2604</v>
      </c>
      <c r="C62" s="66">
        <v>26</v>
      </c>
      <c r="D62" s="66" t="s">
        <v>32</v>
      </c>
      <c r="E62" s="67">
        <v>495</v>
      </c>
      <c r="F62" s="67">
        <v>64</v>
      </c>
      <c r="G62" s="67">
        <f t="shared" si="3"/>
        <v>559</v>
      </c>
      <c r="H62" s="67">
        <f t="shared" si="4"/>
        <v>614.90000000000009</v>
      </c>
      <c r="I62" s="67">
        <f>I61</f>
        <v>48800</v>
      </c>
      <c r="J62" s="68">
        <f t="shared" si="5"/>
        <v>27279200</v>
      </c>
      <c r="K62" s="69">
        <f t="shared" si="6"/>
        <v>30552704</v>
      </c>
      <c r="L62" s="70">
        <f t="shared" si="7"/>
        <v>76500</v>
      </c>
      <c r="M62" s="69">
        <f t="shared" si="8"/>
        <v>2152150.0000000005</v>
      </c>
      <c r="N62" s="66" t="s">
        <v>20</v>
      </c>
      <c r="O62" s="38"/>
      <c r="P62" s="38"/>
    </row>
    <row r="63" spans="1:16" s="39" customFormat="1" ht="12.75" x14ac:dyDescent="0.2">
      <c r="A63" s="66">
        <v>62</v>
      </c>
      <c r="B63" s="66">
        <v>2701</v>
      </c>
      <c r="C63" s="66">
        <v>27</v>
      </c>
      <c r="D63" s="66" t="s">
        <v>16</v>
      </c>
      <c r="E63" s="67">
        <v>762</v>
      </c>
      <c r="F63" s="67">
        <v>38</v>
      </c>
      <c r="G63" s="67">
        <f t="shared" si="3"/>
        <v>800</v>
      </c>
      <c r="H63" s="67">
        <f t="shared" si="4"/>
        <v>880.00000000000011</v>
      </c>
      <c r="I63" s="67">
        <f>I62+120</f>
        <v>48920</v>
      </c>
      <c r="J63" s="68">
        <f t="shared" si="5"/>
        <v>39136000</v>
      </c>
      <c r="K63" s="69">
        <f t="shared" si="6"/>
        <v>43832320</v>
      </c>
      <c r="L63" s="70">
        <f t="shared" si="7"/>
        <v>109500</v>
      </c>
      <c r="M63" s="69">
        <f t="shared" si="8"/>
        <v>3080000.0000000005</v>
      </c>
      <c r="N63" s="66" t="s">
        <v>20</v>
      </c>
      <c r="O63" s="38"/>
      <c r="P63" s="38"/>
    </row>
    <row r="64" spans="1:16" s="39" customFormat="1" ht="12.75" x14ac:dyDescent="0.2">
      <c r="A64" s="66">
        <v>63</v>
      </c>
      <c r="B64" s="66">
        <v>2702</v>
      </c>
      <c r="C64" s="66">
        <v>27</v>
      </c>
      <c r="D64" s="66" t="s">
        <v>16</v>
      </c>
      <c r="E64" s="67">
        <v>700</v>
      </c>
      <c r="F64" s="67">
        <v>69</v>
      </c>
      <c r="G64" s="67">
        <f t="shared" si="3"/>
        <v>769</v>
      </c>
      <c r="H64" s="67">
        <f t="shared" si="4"/>
        <v>845.90000000000009</v>
      </c>
      <c r="I64" s="67">
        <f>I63</f>
        <v>48920</v>
      </c>
      <c r="J64" s="68">
        <f t="shared" si="5"/>
        <v>37619480</v>
      </c>
      <c r="K64" s="69">
        <f t="shared" si="6"/>
        <v>42133818</v>
      </c>
      <c r="L64" s="70">
        <f t="shared" si="7"/>
        <v>105500</v>
      </c>
      <c r="M64" s="69">
        <f t="shared" si="8"/>
        <v>2960650.0000000005</v>
      </c>
      <c r="N64" s="66" t="s">
        <v>20</v>
      </c>
      <c r="O64" s="38"/>
      <c r="P64" s="38"/>
    </row>
    <row r="65" spans="1:16" s="39" customFormat="1" ht="12.75" x14ac:dyDescent="0.2">
      <c r="A65" s="66">
        <v>64</v>
      </c>
      <c r="B65" s="66">
        <v>2703</v>
      </c>
      <c r="C65" s="66">
        <v>27</v>
      </c>
      <c r="D65" s="66" t="s">
        <v>16</v>
      </c>
      <c r="E65" s="67">
        <v>685</v>
      </c>
      <c r="F65" s="67">
        <v>71</v>
      </c>
      <c r="G65" s="67">
        <f t="shared" si="3"/>
        <v>756</v>
      </c>
      <c r="H65" s="67">
        <f t="shared" si="4"/>
        <v>831.6</v>
      </c>
      <c r="I65" s="67">
        <f>I64</f>
        <v>48920</v>
      </c>
      <c r="J65" s="68">
        <f t="shared" si="5"/>
        <v>36983520</v>
      </c>
      <c r="K65" s="69">
        <f t="shared" si="6"/>
        <v>41421542</v>
      </c>
      <c r="L65" s="70">
        <f t="shared" si="7"/>
        <v>103500</v>
      </c>
      <c r="M65" s="69">
        <f t="shared" si="8"/>
        <v>2910600</v>
      </c>
      <c r="N65" s="66" t="s">
        <v>20</v>
      </c>
      <c r="O65" s="38"/>
      <c r="P65" s="38"/>
    </row>
    <row r="66" spans="1:16" s="39" customFormat="1" ht="12.75" x14ac:dyDescent="0.2">
      <c r="A66" s="66">
        <v>65</v>
      </c>
      <c r="B66" s="66">
        <v>2704</v>
      </c>
      <c r="C66" s="66">
        <v>27</v>
      </c>
      <c r="D66" s="66" t="s">
        <v>32</v>
      </c>
      <c r="E66" s="67">
        <v>495</v>
      </c>
      <c r="F66" s="67">
        <v>64</v>
      </c>
      <c r="G66" s="67">
        <f t="shared" si="3"/>
        <v>559</v>
      </c>
      <c r="H66" s="67">
        <f t="shared" si="4"/>
        <v>614.90000000000009</v>
      </c>
      <c r="I66" s="67">
        <f>I65</f>
        <v>48920</v>
      </c>
      <c r="J66" s="68">
        <f t="shared" si="5"/>
        <v>27346280</v>
      </c>
      <c r="K66" s="69">
        <f t="shared" si="6"/>
        <v>30627834</v>
      </c>
      <c r="L66" s="70">
        <f t="shared" si="7"/>
        <v>76500</v>
      </c>
      <c r="M66" s="69">
        <f t="shared" si="8"/>
        <v>2152150.0000000005</v>
      </c>
      <c r="N66" s="66" t="s">
        <v>20</v>
      </c>
      <c r="O66" s="38"/>
      <c r="P66" s="38"/>
    </row>
    <row r="67" spans="1:16" s="39" customFormat="1" ht="12.75" x14ac:dyDescent="0.2">
      <c r="A67" s="66">
        <v>66</v>
      </c>
      <c r="B67" s="66">
        <v>2801</v>
      </c>
      <c r="C67" s="66">
        <v>28</v>
      </c>
      <c r="D67" s="66" t="s">
        <v>16</v>
      </c>
      <c r="E67" s="67">
        <v>762</v>
      </c>
      <c r="F67" s="67">
        <v>38</v>
      </c>
      <c r="G67" s="67">
        <f t="shared" ref="G67:G119" si="9">E67+F67</f>
        <v>800</v>
      </c>
      <c r="H67" s="67">
        <f t="shared" ref="H67:H119" si="10">G67*1.1</f>
        <v>880.00000000000011</v>
      </c>
      <c r="I67" s="67">
        <f>I66+120</f>
        <v>49040</v>
      </c>
      <c r="J67" s="68">
        <f t="shared" ref="J67:J119" si="11">G67*I67</f>
        <v>39232000</v>
      </c>
      <c r="K67" s="69">
        <f t="shared" ref="K67:K119" si="12">ROUND(J67*1.12,0)</f>
        <v>43939840</v>
      </c>
      <c r="L67" s="70">
        <f t="shared" ref="L67:L119" si="13">MROUND((K67*0.03/12),500)</f>
        <v>110000</v>
      </c>
      <c r="M67" s="69">
        <f t="shared" ref="M67:M119" si="14">H67*3500</f>
        <v>3080000.0000000005</v>
      </c>
      <c r="N67" s="66" t="s">
        <v>20</v>
      </c>
      <c r="O67" s="38"/>
      <c r="P67" s="38"/>
    </row>
    <row r="68" spans="1:16" s="39" customFormat="1" ht="12.75" x14ac:dyDescent="0.2">
      <c r="A68" s="66">
        <v>67</v>
      </c>
      <c r="B68" s="66">
        <v>2802</v>
      </c>
      <c r="C68" s="66">
        <v>28</v>
      </c>
      <c r="D68" s="66" t="s">
        <v>16</v>
      </c>
      <c r="E68" s="67">
        <v>700</v>
      </c>
      <c r="F68" s="67">
        <v>69</v>
      </c>
      <c r="G68" s="67">
        <f t="shared" si="9"/>
        <v>769</v>
      </c>
      <c r="H68" s="67">
        <f t="shared" si="10"/>
        <v>845.90000000000009</v>
      </c>
      <c r="I68" s="67">
        <f>I67</f>
        <v>49040</v>
      </c>
      <c r="J68" s="68">
        <f t="shared" si="11"/>
        <v>37711760</v>
      </c>
      <c r="K68" s="69">
        <f t="shared" si="12"/>
        <v>42237171</v>
      </c>
      <c r="L68" s="70">
        <f t="shared" si="13"/>
        <v>105500</v>
      </c>
      <c r="M68" s="69">
        <f t="shared" si="14"/>
        <v>2960650.0000000005</v>
      </c>
      <c r="N68" s="66" t="s">
        <v>20</v>
      </c>
      <c r="O68" s="38"/>
      <c r="P68" s="38"/>
    </row>
    <row r="69" spans="1:16" s="39" customFormat="1" ht="12.75" x14ac:dyDescent="0.2">
      <c r="A69" s="66">
        <v>68</v>
      </c>
      <c r="B69" s="66">
        <v>2803</v>
      </c>
      <c r="C69" s="66">
        <v>28</v>
      </c>
      <c r="D69" s="66" t="s">
        <v>16</v>
      </c>
      <c r="E69" s="67">
        <v>685</v>
      </c>
      <c r="F69" s="67">
        <v>71</v>
      </c>
      <c r="G69" s="67">
        <f t="shared" si="9"/>
        <v>756</v>
      </c>
      <c r="H69" s="67">
        <f t="shared" si="10"/>
        <v>831.6</v>
      </c>
      <c r="I69" s="67">
        <f>I68</f>
        <v>49040</v>
      </c>
      <c r="J69" s="68">
        <f t="shared" si="11"/>
        <v>37074240</v>
      </c>
      <c r="K69" s="69">
        <f t="shared" si="12"/>
        <v>41523149</v>
      </c>
      <c r="L69" s="70">
        <f t="shared" si="13"/>
        <v>104000</v>
      </c>
      <c r="M69" s="69">
        <f t="shared" si="14"/>
        <v>2910600</v>
      </c>
      <c r="N69" s="66" t="s">
        <v>20</v>
      </c>
      <c r="O69" s="38"/>
      <c r="P69" s="38"/>
    </row>
    <row r="70" spans="1:16" s="39" customFormat="1" ht="12.75" x14ac:dyDescent="0.2">
      <c r="A70" s="66">
        <v>69</v>
      </c>
      <c r="B70" s="66">
        <v>2804</v>
      </c>
      <c r="C70" s="66">
        <v>28</v>
      </c>
      <c r="D70" s="66" t="s">
        <v>32</v>
      </c>
      <c r="E70" s="67">
        <v>495</v>
      </c>
      <c r="F70" s="67">
        <v>64</v>
      </c>
      <c r="G70" s="67">
        <f t="shared" si="9"/>
        <v>559</v>
      </c>
      <c r="H70" s="67">
        <f t="shared" si="10"/>
        <v>614.90000000000009</v>
      </c>
      <c r="I70" s="67">
        <f>I69</f>
        <v>49040</v>
      </c>
      <c r="J70" s="68">
        <f t="shared" si="11"/>
        <v>27413360</v>
      </c>
      <c r="K70" s="69">
        <f t="shared" si="12"/>
        <v>30702963</v>
      </c>
      <c r="L70" s="70">
        <f t="shared" si="13"/>
        <v>77000</v>
      </c>
      <c r="M70" s="69">
        <f t="shared" si="14"/>
        <v>2152150.0000000005</v>
      </c>
      <c r="N70" s="66" t="s">
        <v>20</v>
      </c>
      <c r="O70" s="38"/>
      <c r="P70" s="38"/>
    </row>
    <row r="71" spans="1:16" s="39" customFormat="1" ht="12.75" x14ac:dyDescent="0.2">
      <c r="A71" s="66">
        <v>70</v>
      </c>
      <c r="B71" s="66">
        <v>2901</v>
      </c>
      <c r="C71" s="66">
        <v>29</v>
      </c>
      <c r="D71" s="66" t="s">
        <v>16</v>
      </c>
      <c r="E71" s="67">
        <v>762</v>
      </c>
      <c r="F71" s="67">
        <v>38</v>
      </c>
      <c r="G71" s="67">
        <f t="shared" si="9"/>
        <v>800</v>
      </c>
      <c r="H71" s="67">
        <f t="shared" si="10"/>
        <v>880.00000000000011</v>
      </c>
      <c r="I71" s="67">
        <f>I70+120</f>
        <v>49160</v>
      </c>
      <c r="J71" s="68">
        <f t="shared" si="11"/>
        <v>39328000</v>
      </c>
      <c r="K71" s="69">
        <f t="shared" si="12"/>
        <v>44047360</v>
      </c>
      <c r="L71" s="70">
        <f t="shared" si="13"/>
        <v>110000</v>
      </c>
      <c r="M71" s="69">
        <f t="shared" si="14"/>
        <v>3080000.0000000005</v>
      </c>
      <c r="N71" s="66" t="s">
        <v>20</v>
      </c>
      <c r="O71" s="38"/>
      <c r="P71" s="38"/>
    </row>
    <row r="72" spans="1:16" s="39" customFormat="1" ht="12.75" x14ac:dyDescent="0.2">
      <c r="A72" s="66">
        <v>71</v>
      </c>
      <c r="B72" s="66">
        <v>2902</v>
      </c>
      <c r="C72" s="66">
        <v>29</v>
      </c>
      <c r="D72" s="66" t="s">
        <v>16</v>
      </c>
      <c r="E72" s="67">
        <v>700</v>
      </c>
      <c r="F72" s="67">
        <v>69</v>
      </c>
      <c r="G72" s="67">
        <f t="shared" si="9"/>
        <v>769</v>
      </c>
      <c r="H72" s="67">
        <f t="shared" si="10"/>
        <v>845.90000000000009</v>
      </c>
      <c r="I72" s="67">
        <f>I71</f>
        <v>49160</v>
      </c>
      <c r="J72" s="68">
        <f t="shared" si="11"/>
        <v>37804040</v>
      </c>
      <c r="K72" s="69">
        <f t="shared" si="12"/>
        <v>42340525</v>
      </c>
      <c r="L72" s="70">
        <f t="shared" si="13"/>
        <v>106000</v>
      </c>
      <c r="M72" s="69">
        <f t="shared" si="14"/>
        <v>2960650.0000000005</v>
      </c>
      <c r="N72" s="66" t="s">
        <v>20</v>
      </c>
      <c r="O72" s="38"/>
      <c r="P72" s="38"/>
    </row>
    <row r="73" spans="1:16" s="39" customFormat="1" ht="12.75" x14ac:dyDescent="0.2">
      <c r="A73" s="66">
        <v>72</v>
      </c>
      <c r="B73" s="66">
        <v>2903</v>
      </c>
      <c r="C73" s="66">
        <v>29</v>
      </c>
      <c r="D73" s="66" t="s">
        <v>16</v>
      </c>
      <c r="E73" s="67">
        <v>685</v>
      </c>
      <c r="F73" s="67">
        <v>71</v>
      </c>
      <c r="G73" s="67">
        <f t="shared" si="9"/>
        <v>756</v>
      </c>
      <c r="H73" s="67">
        <f t="shared" si="10"/>
        <v>831.6</v>
      </c>
      <c r="I73" s="67">
        <f>I72</f>
        <v>49160</v>
      </c>
      <c r="J73" s="68">
        <f t="shared" si="11"/>
        <v>37164960</v>
      </c>
      <c r="K73" s="69">
        <f t="shared" si="12"/>
        <v>41624755</v>
      </c>
      <c r="L73" s="70">
        <f t="shared" si="13"/>
        <v>104000</v>
      </c>
      <c r="M73" s="69">
        <f t="shared" si="14"/>
        <v>2910600</v>
      </c>
      <c r="N73" s="66" t="s">
        <v>20</v>
      </c>
      <c r="O73" s="38"/>
      <c r="P73" s="38"/>
    </row>
    <row r="74" spans="1:16" s="39" customFormat="1" ht="12.75" x14ac:dyDescent="0.2">
      <c r="A74" s="66">
        <v>73</v>
      </c>
      <c r="B74" s="66">
        <v>2904</v>
      </c>
      <c r="C74" s="66">
        <v>29</v>
      </c>
      <c r="D74" s="66" t="s">
        <v>32</v>
      </c>
      <c r="E74" s="67">
        <v>495</v>
      </c>
      <c r="F74" s="67">
        <v>64</v>
      </c>
      <c r="G74" s="67">
        <f t="shared" si="9"/>
        <v>559</v>
      </c>
      <c r="H74" s="67">
        <f t="shared" si="10"/>
        <v>614.90000000000009</v>
      </c>
      <c r="I74" s="67">
        <f>I73</f>
        <v>49160</v>
      </c>
      <c r="J74" s="68">
        <f t="shared" si="11"/>
        <v>27480440</v>
      </c>
      <c r="K74" s="69">
        <f t="shared" si="12"/>
        <v>30778093</v>
      </c>
      <c r="L74" s="70">
        <f t="shared" si="13"/>
        <v>77000</v>
      </c>
      <c r="M74" s="69">
        <f t="shared" si="14"/>
        <v>2152150.0000000005</v>
      </c>
      <c r="N74" s="66" t="s">
        <v>20</v>
      </c>
      <c r="O74" s="38"/>
      <c r="P74" s="38"/>
    </row>
    <row r="75" spans="1:16" s="39" customFormat="1" ht="12.75" x14ac:dyDescent="0.2">
      <c r="A75" s="66">
        <v>74</v>
      </c>
      <c r="B75" s="66">
        <v>3001</v>
      </c>
      <c r="C75" s="66">
        <v>30</v>
      </c>
      <c r="D75" s="66" t="s">
        <v>16</v>
      </c>
      <c r="E75" s="67">
        <v>762</v>
      </c>
      <c r="F75" s="67">
        <v>38</v>
      </c>
      <c r="G75" s="67">
        <f t="shared" si="9"/>
        <v>800</v>
      </c>
      <c r="H75" s="67">
        <f t="shared" si="10"/>
        <v>880.00000000000011</v>
      </c>
      <c r="I75" s="67">
        <f>I74+120</f>
        <v>49280</v>
      </c>
      <c r="J75" s="68">
        <f t="shared" si="11"/>
        <v>39424000</v>
      </c>
      <c r="K75" s="69">
        <f t="shared" si="12"/>
        <v>44154880</v>
      </c>
      <c r="L75" s="70">
        <f t="shared" si="13"/>
        <v>110500</v>
      </c>
      <c r="M75" s="69">
        <f t="shared" si="14"/>
        <v>3080000.0000000005</v>
      </c>
      <c r="N75" s="66" t="s">
        <v>20</v>
      </c>
      <c r="O75" s="38"/>
      <c r="P75" s="38"/>
    </row>
    <row r="76" spans="1:16" s="39" customFormat="1" ht="12.75" x14ac:dyDescent="0.2">
      <c r="A76" s="66">
        <v>75</v>
      </c>
      <c r="B76" s="66">
        <v>3002</v>
      </c>
      <c r="C76" s="66">
        <v>30</v>
      </c>
      <c r="D76" s="66" t="s">
        <v>16</v>
      </c>
      <c r="E76" s="67">
        <v>700</v>
      </c>
      <c r="F76" s="67">
        <v>69</v>
      </c>
      <c r="G76" s="67">
        <f t="shared" si="9"/>
        <v>769</v>
      </c>
      <c r="H76" s="67">
        <f t="shared" si="10"/>
        <v>845.90000000000009</v>
      </c>
      <c r="I76" s="67">
        <f>I75</f>
        <v>49280</v>
      </c>
      <c r="J76" s="68">
        <f t="shared" si="11"/>
        <v>37896320</v>
      </c>
      <c r="K76" s="69">
        <f t="shared" si="12"/>
        <v>42443878</v>
      </c>
      <c r="L76" s="70">
        <f t="shared" si="13"/>
        <v>106000</v>
      </c>
      <c r="M76" s="69">
        <f t="shared" si="14"/>
        <v>2960650.0000000005</v>
      </c>
      <c r="N76" s="66" t="s">
        <v>20</v>
      </c>
      <c r="O76" s="38"/>
      <c r="P76" s="38"/>
    </row>
    <row r="77" spans="1:16" s="39" customFormat="1" ht="12.75" x14ac:dyDescent="0.2">
      <c r="A77" s="66">
        <v>76</v>
      </c>
      <c r="B77" s="66">
        <v>3003</v>
      </c>
      <c r="C77" s="66">
        <v>30</v>
      </c>
      <c r="D77" s="66" t="s">
        <v>16</v>
      </c>
      <c r="E77" s="67">
        <v>685</v>
      </c>
      <c r="F77" s="67">
        <v>71</v>
      </c>
      <c r="G77" s="67">
        <f t="shared" si="9"/>
        <v>756</v>
      </c>
      <c r="H77" s="67">
        <f t="shared" si="10"/>
        <v>831.6</v>
      </c>
      <c r="I77" s="67">
        <f>I76</f>
        <v>49280</v>
      </c>
      <c r="J77" s="68">
        <f t="shared" si="11"/>
        <v>37255680</v>
      </c>
      <c r="K77" s="69">
        <f t="shared" si="12"/>
        <v>41726362</v>
      </c>
      <c r="L77" s="70">
        <f t="shared" si="13"/>
        <v>104500</v>
      </c>
      <c r="M77" s="69">
        <f t="shared" si="14"/>
        <v>2910600</v>
      </c>
      <c r="N77" s="66" t="s">
        <v>20</v>
      </c>
      <c r="O77" s="38"/>
      <c r="P77" s="38"/>
    </row>
    <row r="78" spans="1:16" s="39" customFormat="1" ht="12.75" x14ac:dyDescent="0.2">
      <c r="A78" s="66">
        <v>77</v>
      </c>
      <c r="B78" s="66">
        <v>3004</v>
      </c>
      <c r="C78" s="66">
        <v>30</v>
      </c>
      <c r="D78" s="66" t="s">
        <v>32</v>
      </c>
      <c r="E78" s="67">
        <v>495</v>
      </c>
      <c r="F78" s="67">
        <v>64</v>
      </c>
      <c r="G78" s="67">
        <f t="shared" si="9"/>
        <v>559</v>
      </c>
      <c r="H78" s="67">
        <f t="shared" si="10"/>
        <v>614.90000000000009</v>
      </c>
      <c r="I78" s="67">
        <f>I77</f>
        <v>49280</v>
      </c>
      <c r="J78" s="68">
        <f t="shared" si="11"/>
        <v>27547520</v>
      </c>
      <c r="K78" s="69">
        <f t="shared" si="12"/>
        <v>30853222</v>
      </c>
      <c r="L78" s="70">
        <f t="shared" si="13"/>
        <v>77000</v>
      </c>
      <c r="M78" s="69">
        <f t="shared" si="14"/>
        <v>2152150.0000000005</v>
      </c>
      <c r="N78" s="66" t="s">
        <v>20</v>
      </c>
      <c r="O78" s="38"/>
      <c r="P78" s="38"/>
    </row>
    <row r="79" spans="1:16" s="39" customFormat="1" ht="12.75" x14ac:dyDescent="0.2">
      <c r="A79" s="66">
        <v>78</v>
      </c>
      <c r="B79" s="66">
        <v>3101</v>
      </c>
      <c r="C79" s="66">
        <v>31</v>
      </c>
      <c r="D79" s="66" t="s">
        <v>16</v>
      </c>
      <c r="E79" s="67">
        <v>762</v>
      </c>
      <c r="F79" s="67">
        <v>38</v>
      </c>
      <c r="G79" s="67">
        <f t="shared" si="9"/>
        <v>800</v>
      </c>
      <c r="H79" s="67">
        <f t="shared" si="10"/>
        <v>880.00000000000011</v>
      </c>
      <c r="I79" s="67">
        <f>I78+120</f>
        <v>49400</v>
      </c>
      <c r="J79" s="68">
        <f t="shared" si="11"/>
        <v>39520000</v>
      </c>
      <c r="K79" s="69">
        <f t="shared" si="12"/>
        <v>44262400</v>
      </c>
      <c r="L79" s="70">
        <f t="shared" si="13"/>
        <v>110500</v>
      </c>
      <c r="M79" s="69">
        <f t="shared" si="14"/>
        <v>3080000.0000000005</v>
      </c>
      <c r="N79" s="66" t="s">
        <v>20</v>
      </c>
      <c r="O79" s="38"/>
      <c r="P79" s="38"/>
    </row>
    <row r="80" spans="1:16" s="39" customFormat="1" ht="12.75" x14ac:dyDescent="0.2">
      <c r="A80" s="66">
        <v>79</v>
      </c>
      <c r="B80" s="66">
        <v>3102</v>
      </c>
      <c r="C80" s="66">
        <v>31</v>
      </c>
      <c r="D80" s="66" t="s">
        <v>16</v>
      </c>
      <c r="E80" s="67">
        <v>700</v>
      </c>
      <c r="F80" s="67">
        <v>69</v>
      </c>
      <c r="G80" s="67">
        <f t="shared" si="9"/>
        <v>769</v>
      </c>
      <c r="H80" s="67">
        <f t="shared" si="10"/>
        <v>845.90000000000009</v>
      </c>
      <c r="I80" s="67">
        <f>I79</f>
        <v>49400</v>
      </c>
      <c r="J80" s="68">
        <f t="shared" si="11"/>
        <v>37988600</v>
      </c>
      <c r="K80" s="69">
        <f t="shared" si="12"/>
        <v>42547232</v>
      </c>
      <c r="L80" s="70">
        <f t="shared" si="13"/>
        <v>106500</v>
      </c>
      <c r="M80" s="69">
        <f t="shared" si="14"/>
        <v>2960650.0000000005</v>
      </c>
      <c r="N80" s="66" t="s">
        <v>20</v>
      </c>
      <c r="O80" s="38"/>
      <c r="P80" s="38"/>
    </row>
    <row r="81" spans="1:16" s="39" customFormat="1" ht="12.75" x14ac:dyDescent="0.2">
      <c r="A81" s="66">
        <v>80</v>
      </c>
      <c r="B81" s="66">
        <v>3103</v>
      </c>
      <c r="C81" s="66">
        <v>31</v>
      </c>
      <c r="D81" s="66" t="s">
        <v>16</v>
      </c>
      <c r="E81" s="67">
        <v>685</v>
      </c>
      <c r="F81" s="67">
        <v>71</v>
      </c>
      <c r="G81" s="67">
        <f t="shared" si="9"/>
        <v>756</v>
      </c>
      <c r="H81" s="67">
        <f t="shared" si="10"/>
        <v>831.6</v>
      </c>
      <c r="I81" s="67">
        <f>I80</f>
        <v>49400</v>
      </c>
      <c r="J81" s="68">
        <f t="shared" si="11"/>
        <v>37346400</v>
      </c>
      <c r="K81" s="69">
        <f t="shared" si="12"/>
        <v>41827968</v>
      </c>
      <c r="L81" s="70">
        <f t="shared" si="13"/>
        <v>104500</v>
      </c>
      <c r="M81" s="69">
        <f t="shared" si="14"/>
        <v>2910600</v>
      </c>
      <c r="N81" s="66" t="s">
        <v>20</v>
      </c>
      <c r="O81" s="38"/>
      <c r="P81" s="38"/>
    </row>
    <row r="82" spans="1:16" s="39" customFormat="1" ht="12.75" x14ac:dyDescent="0.2">
      <c r="A82" s="66">
        <v>81</v>
      </c>
      <c r="B82" s="66">
        <v>3104</v>
      </c>
      <c r="C82" s="66">
        <v>31</v>
      </c>
      <c r="D82" s="66" t="s">
        <v>32</v>
      </c>
      <c r="E82" s="67">
        <v>495</v>
      </c>
      <c r="F82" s="67">
        <v>64</v>
      </c>
      <c r="G82" s="67">
        <f t="shared" si="9"/>
        <v>559</v>
      </c>
      <c r="H82" s="67">
        <f t="shared" si="10"/>
        <v>614.90000000000009</v>
      </c>
      <c r="I82" s="67">
        <f>I81</f>
        <v>49400</v>
      </c>
      <c r="J82" s="68">
        <f t="shared" si="11"/>
        <v>27614600</v>
      </c>
      <c r="K82" s="69">
        <f t="shared" si="12"/>
        <v>30928352</v>
      </c>
      <c r="L82" s="70">
        <f t="shared" si="13"/>
        <v>77500</v>
      </c>
      <c r="M82" s="69">
        <f t="shared" si="14"/>
        <v>2152150.0000000005</v>
      </c>
      <c r="N82" s="66" t="s">
        <v>20</v>
      </c>
      <c r="O82" s="38"/>
      <c r="P82" s="38"/>
    </row>
    <row r="83" spans="1:16" s="39" customFormat="1" ht="12.75" x14ac:dyDescent="0.2">
      <c r="A83" s="66">
        <v>82</v>
      </c>
      <c r="B83" s="66">
        <v>3202</v>
      </c>
      <c r="C83" s="66">
        <v>32</v>
      </c>
      <c r="D83" s="66" t="s">
        <v>16</v>
      </c>
      <c r="E83" s="67">
        <v>700</v>
      </c>
      <c r="F83" s="67">
        <v>69</v>
      </c>
      <c r="G83" s="67">
        <f t="shared" si="9"/>
        <v>769</v>
      </c>
      <c r="H83" s="67">
        <f t="shared" si="10"/>
        <v>845.90000000000009</v>
      </c>
      <c r="I83" s="67">
        <f>I82+120</f>
        <v>49520</v>
      </c>
      <c r="J83" s="68">
        <f t="shared" si="11"/>
        <v>38080880</v>
      </c>
      <c r="K83" s="69">
        <f t="shared" si="12"/>
        <v>42650586</v>
      </c>
      <c r="L83" s="70">
        <f t="shared" si="13"/>
        <v>106500</v>
      </c>
      <c r="M83" s="69">
        <f t="shared" si="14"/>
        <v>2960650.0000000005</v>
      </c>
      <c r="N83" s="66" t="s">
        <v>20</v>
      </c>
      <c r="O83" s="38"/>
      <c r="P83" s="38"/>
    </row>
    <row r="84" spans="1:16" s="39" customFormat="1" ht="12.75" x14ac:dyDescent="0.2">
      <c r="A84" s="66">
        <v>83</v>
      </c>
      <c r="B84" s="66">
        <v>3203</v>
      </c>
      <c r="C84" s="66">
        <v>32</v>
      </c>
      <c r="D84" s="66" t="s">
        <v>16</v>
      </c>
      <c r="E84" s="67">
        <v>685</v>
      </c>
      <c r="F84" s="67">
        <v>71</v>
      </c>
      <c r="G84" s="67">
        <f t="shared" si="9"/>
        <v>756</v>
      </c>
      <c r="H84" s="67">
        <f t="shared" si="10"/>
        <v>831.6</v>
      </c>
      <c r="I84" s="67">
        <f>I83</f>
        <v>49520</v>
      </c>
      <c r="J84" s="68">
        <f t="shared" si="11"/>
        <v>37437120</v>
      </c>
      <c r="K84" s="69">
        <f t="shared" si="12"/>
        <v>41929574</v>
      </c>
      <c r="L84" s="70">
        <f t="shared" si="13"/>
        <v>105000</v>
      </c>
      <c r="M84" s="69">
        <f t="shared" si="14"/>
        <v>2910600</v>
      </c>
      <c r="N84" s="66" t="s">
        <v>20</v>
      </c>
      <c r="O84" s="38"/>
      <c r="P84" s="38"/>
    </row>
    <row r="85" spans="1:16" s="39" customFormat="1" ht="12.75" x14ac:dyDescent="0.2">
      <c r="A85" s="66">
        <v>84</v>
      </c>
      <c r="B85" s="66">
        <v>3204</v>
      </c>
      <c r="C85" s="66">
        <v>32</v>
      </c>
      <c r="D85" s="66" t="s">
        <v>32</v>
      </c>
      <c r="E85" s="67">
        <v>495</v>
      </c>
      <c r="F85" s="67">
        <v>64</v>
      </c>
      <c r="G85" s="67">
        <f t="shared" si="9"/>
        <v>559</v>
      </c>
      <c r="H85" s="67">
        <f t="shared" si="10"/>
        <v>614.90000000000009</v>
      </c>
      <c r="I85" s="67">
        <f>I84</f>
        <v>49520</v>
      </c>
      <c r="J85" s="68">
        <f t="shared" si="11"/>
        <v>27681680</v>
      </c>
      <c r="K85" s="69">
        <f t="shared" si="12"/>
        <v>31003482</v>
      </c>
      <c r="L85" s="70">
        <f t="shared" si="13"/>
        <v>77500</v>
      </c>
      <c r="M85" s="69">
        <f t="shared" si="14"/>
        <v>2152150.0000000005</v>
      </c>
      <c r="N85" s="66" t="s">
        <v>20</v>
      </c>
      <c r="O85" s="38"/>
      <c r="P85" s="38"/>
    </row>
    <row r="86" spans="1:16" s="39" customFormat="1" ht="12.75" x14ac:dyDescent="0.2">
      <c r="A86" s="66">
        <v>85</v>
      </c>
      <c r="B86" s="66">
        <v>3301</v>
      </c>
      <c r="C86" s="66">
        <v>33</v>
      </c>
      <c r="D86" s="66" t="s">
        <v>16</v>
      </c>
      <c r="E86" s="67">
        <v>762</v>
      </c>
      <c r="F86" s="67">
        <v>38</v>
      </c>
      <c r="G86" s="67">
        <f t="shared" si="9"/>
        <v>800</v>
      </c>
      <c r="H86" s="67">
        <f t="shared" si="10"/>
        <v>880.00000000000011</v>
      </c>
      <c r="I86" s="67">
        <f>I85+120</f>
        <v>49640</v>
      </c>
      <c r="J86" s="68">
        <v>0</v>
      </c>
      <c r="K86" s="69">
        <f t="shared" si="12"/>
        <v>0</v>
      </c>
      <c r="L86" s="70">
        <f t="shared" si="13"/>
        <v>0</v>
      </c>
      <c r="M86" s="69">
        <f t="shared" si="14"/>
        <v>3080000.0000000005</v>
      </c>
      <c r="N86" s="66" t="s">
        <v>19</v>
      </c>
      <c r="O86" s="38"/>
      <c r="P86" s="38"/>
    </row>
    <row r="87" spans="1:16" s="39" customFormat="1" ht="12.75" x14ac:dyDescent="0.2">
      <c r="A87" s="66">
        <v>86</v>
      </c>
      <c r="B87" s="66">
        <v>3302</v>
      </c>
      <c r="C87" s="66">
        <v>33</v>
      </c>
      <c r="D87" s="66" t="s">
        <v>16</v>
      </c>
      <c r="E87" s="67">
        <v>700</v>
      </c>
      <c r="F87" s="67">
        <v>69</v>
      </c>
      <c r="G87" s="67">
        <f t="shared" si="9"/>
        <v>769</v>
      </c>
      <c r="H87" s="67">
        <f t="shared" si="10"/>
        <v>845.90000000000009</v>
      </c>
      <c r="I87" s="67">
        <f>I86</f>
        <v>49640</v>
      </c>
      <c r="J87" s="68">
        <v>0</v>
      </c>
      <c r="K87" s="69">
        <f t="shared" si="12"/>
        <v>0</v>
      </c>
      <c r="L87" s="70">
        <f t="shared" si="13"/>
        <v>0</v>
      </c>
      <c r="M87" s="69">
        <f t="shared" si="14"/>
        <v>2960650.0000000005</v>
      </c>
      <c r="N87" s="66" t="s">
        <v>19</v>
      </c>
      <c r="O87" s="38"/>
      <c r="P87" s="38"/>
    </row>
    <row r="88" spans="1:16" s="39" customFormat="1" ht="12.75" x14ac:dyDescent="0.2">
      <c r="A88" s="66">
        <v>87</v>
      </c>
      <c r="B88" s="71">
        <v>3303</v>
      </c>
      <c r="C88" s="71">
        <v>33</v>
      </c>
      <c r="D88" s="66" t="s">
        <v>16</v>
      </c>
      <c r="E88" s="67">
        <v>685</v>
      </c>
      <c r="F88" s="67">
        <v>71</v>
      </c>
      <c r="G88" s="67">
        <f t="shared" si="9"/>
        <v>756</v>
      </c>
      <c r="H88" s="67">
        <f t="shared" si="10"/>
        <v>831.6</v>
      </c>
      <c r="I88" s="67">
        <f>I87</f>
        <v>49640</v>
      </c>
      <c r="J88" s="68">
        <f t="shared" si="11"/>
        <v>37527840</v>
      </c>
      <c r="K88" s="69">
        <f t="shared" si="12"/>
        <v>42031181</v>
      </c>
      <c r="L88" s="70">
        <f t="shared" si="13"/>
        <v>105000</v>
      </c>
      <c r="M88" s="69">
        <f t="shared" si="14"/>
        <v>2910600</v>
      </c>
      <c r="N88" s="66" t="s">
        <v>20</v>
      </c>
      <c r="O88" s="38"/>
      <c r="P88" s="38"/>
    </row>
    <row r="89" spans="1:16" s="39" customFormat="1" ht="12.75" x14ac:dyDescent="0.2">
      <c r="A89" s="66">
        <v>88</v>
      </c>
      <c r="B89" s="71">
        <v>3304</v>
      </c>
      <c r="C89" s="71">
        <v>33</v>
      </c>
      <c r="D89" s="66" t="s">
        <v>32</v>
      </c>
      <c r="E89" s="67">
        <v>495</v>
      </c>
      <c r="F89" s="67">
        <v>64</v>
      </c>
      <c r="G89" s="67">
        <f t="shared" si="9"/>
        <v>559</v>
      </c>
      <c r="H89" s="67">
        <f t="shared" si="10"/>
        <v>614.90000000000009</v>
      </c>
      <c r="I89" s="67">
        <f>I88</f>
        <v>49640</v>
      </c>
      <c r="J89" s="68">
        <f t="shared" si="11"/>
        <v>27748760</v>
      </c>
      <c r="K89" s="69">
        <f t="shared" si="12"/>
        <v>31078611</v>
      </c>
      <c r="L89" s="70">
        <f t="shared" si="13"/>
        <v>77500</v>
      </c>
      <c r="M89" s="69">
        <f t="shared" si="14"/>
        <v>2152150.0000000005</v>
      </c>
      <c r="N89" s="66" t="s">
        <v>20</v>
      </c>
      <c r="O89" s="38"/>
      <c r="P89" s="38"/>
    </row>
    <row r="90" spans="1:16" s="39" customFormat="1" ht="12.75" x14ac:dyDescent="0.2">
      <c r="A90" s="66">
        <v>89</v>
      </c>
      <c r="B90" s="71">
        <v>3401</v>
      </c>
      <c r="C90" s="71">
        <v>34</v>
      </c>
      <c r="D90" s="66" t="s">
        <v>16</v>
      </c>
      <c r="E90" s="67">
        <v>762</v>
      </c>
      <c r="F90" s="67">
        <v>38</v>
      </c>
      <c r="G90" s="67">
        <f t="shared" si="9"/>
        <v>800</v>
      </c>
      <c r="H90" s="67">
        <f t="shared" si="10"/>
        <v>880.00000000000011</v>
      </c>
      <c r="I90" s="67">
        <f>I89+120</f>
        <v>49760</v>
      </c>
      <c r="J90" s="68">
        <f t="shared" si="11"/>
        <v>39808000</v>
      </c>
      <c r="K90" s="69">
        <f t="shared" si="12"/>
        <v>44584960</v>
      </c>
      <c r="L90" s="70">
        <f t="shared" si="13"/>
        <v>111500</v>
      </c>
      <c r="M90" s="69">
        <f t="shared" si="14"/>
        <v>3080000.0000000005</v>
      </c>
      <c r="N90" s="66" t="s">
        <v>20</v>
      </c>
      <c r="O90" s="38"/>
      <c r="P90" s="38"/>
    </row>
    <row r="91" spans="1:16" s="39" customFormat="1" ht="12.75" x14ac:dyDescent="0.2">
      <c r="A91" s="66">
        <v>90</v>
      </c>
      <c r="B91" s="71">
        <v>3402</v>
      </c>
      <c r="C91" s="71">
        <v>34</v>
      </c>
      <c r="D91" s="66" t="s">
        <v>16</v>
      </c>
      <c r="E91" s="67">
        <v>700</v>
      </c>
      <c r="F91" s="67">
        <v>69</v>
      </c>
      <c r="G91" s="67">
        <f t="shared" si="9"/>
        <v>769</v>
      </c>
      <c r="H91" s="67">
        <f t="shared" si="10"/>
        <v>845.90000000000009</v>
      </c>
      <c r="I91" s="67">
        <f>I90</f>
        <v>49760</v>
      </c>
      <c r="J91" s="68">
        <f t="shared" si="11"/>
        <v>38265440</v>
      </c>
      <c r="K91" s="69">
        <f t="shared" si="12"/>
        <v>42857293</v>
      </c>
      <c r="L91" s="70">
        <f t="shared" si="13"/>
        <v>107000</v>
      </c>
      <c r="M91" s="69">
        <f t="shared" si="14"/>
        <v>2960650.0000000005</v>
      </c>
      <c r="N91" s="66" t="s">
        <v>20</v>
      </c>
      <c r="O91" s="38"/>
      <c r="P91" s="38"/>
    </row>
    <row r="92" spans="1:16" s="39" customFormat="1" ht="12.75" x14ac:dyDescent="0.2">
      <c r="A92" s="66">
        <v>91</v>
      </c>
      <c r="B92" s="71">
        <v>3403</v>
      </c>
      <c r="C92" s="71">
        <v>34</v>
      </c>
      <c r="D92" s="66" t="s">
        <v>16</v>
      </c>
      <c r="E92" s="67">
        <v>685</v>
      </c>
      <c r="F92" s="67">
        <v>71</v>
      </c>
      <c r="G92" s="67">
        <f t="shared" si="9"/>
        <v>756</v>
      </c>
      <c r="H92" s="67">
        <f t="shared" si="10"/>
        <v>831.6</v>
      </c>
      <c r="I92" s="67">
        <f>I91</f>
        <v>49760</v>
      </c>
      <c r="J92" s="68">
        <f t="shared" si="11"/>
        <v>37618560</v>
      </c>
      <c r="K92" s="69">
        <f t="shared" si="12"/>
        <v>42132787</v>
      </c>
      <c r="L92" s="70">
        <f t="shared" si="13"/>
        <v>105500</v>
      </c>
      <c r="M92" s="69">
        <f t="shared" si="14"/>
        <v>2910600</v>
      </c>
      <c r="N92" s="66" t="s">
        <v>20</v>
      </c>
      <c r="O92" s="38"/>
      <c r="P92" s="38"/>
    </row>
    <row r="93" spans="1:16" s="39" customFormat="1" ht="12.75" x14ac:dyDescent="0.2">
      <c r="A93" s="66">
        <v>92</v>
      </c>
      <c r="B93" s="71">
        <v>3404</v>
      </c>
      <c r="C93" s="71">
        <v>34</v>
      </c>
      <c r="D93" s="66" t="s">
        <v>32</v>
      </c>
      <c r="E93" s="67">
        <v>495</v>
      </c>
      <c r="F93" s="67">
        <v>64</v>
      </c>
      <c r="G93" s="67">
        <f t="shared" si="9"/>
        <v>559</v>
      </c>
      <c r="H93" s="67">
        <f t="shared" si="10"/>
        <v>614.90000000000009</v>
      </c>
      <c r="I93" s="67">
        <f>I92</f>
        <v>49760</v>
      </c>
      <c r="J93" s="68">
        <f t="shared" si="11"/>
        <v>27815840</v>
      </c>
      <c r="K93" s="69">
        <f t="shared" si="12"/>
        <v>31153741</v>
      </c>
      <c r="L93" s="70">
        <f t="shared" si="13"/>
        <v>78000</v>
      </c>
      <c r="M93" s="69">
        <f t="shared" si="14"/>
        <v>2152150.0000000005</v>
      </c>
      <c r="N93" s="66" t="s">
        <v>20</v>
      </c>
      <c r="O93" s="38"/>
      <c r="P93" s="38"/>
    </row>
    <row r="94" spans="1:16" s="39" customFormat="1" ht="12.75" x14ac:dyDescent="0.2">
      <c r="A94" s="66">
        <v>93</v>
      </c>
      <c r="B94" s="71">
        <v>3501</v>
      </c>
      <c r="C94" s="71">
        <v>35</v>
      </c>
      <c r="D94" s="66" t="s">
        <v>16</v>
      </c>
      <c r="E94" s="67">
        <v>762</v>
      </c>
      <c r="F94" s="67">
        <v>38</v>
      </c>
      <c r="G94" s="67">
        <f t="shared" si="9"/>
        <v>800</v>
      </c>
      <c r="H94" s="67">
        <f t="shared" si="10"/>
        <v>880.00000000000011</v>
      </c>
      <c r="I94" s="67">
        <f>I93+120</f>
        <v>49880</v>
      </c>
      <c r="J94" s="68">
        <f t="shared" si="11"/>
        <v>39904000</v>
      </c>
      <c r="K94" s="69">
        <f t="shared" si="12"/>
        <v>44692480</v>
      </c>
      <c r="L94" s="70">
        <f t="shared" si="13"/>
        <v>111500</v>
      </c>
      <c r="M94" s="69">
        <f t="shared" si="14"/>
        <v>3080000.0000000005</v>
      </c>
      <c r="N94" s="66" t="s">
        <v>20</v>
      </c>
      <c r="O94" s="38"/>
      <c r="P94" s="38"/>
    </row>
    <row r="95" spans="1:16" s="39" customFormat="1" ht="12.75" x14ac:dyDescent="0.2">
      <c r="A95" s="66">
        <v>94</v>
      </c>
      <c r="B95" s="71">
        <v>3502</v>
      </c>
      <c r="C95" s="71">
        <v>35</v>
      </c>
      <c r="D95" s="66" t="s">
        <v>16</v>
      </c>
      <c r="E95" s="67">
        <v>700</v>
      </c>
      <c r="F95" s="67">
        <v>69</v>
      </c>
      <c r="G95" s="67">
        <f t="shared" si="9"/>
        <v>769</v>
      </c>
      <c r="H95" s="67">
        <f t="shared" si="10"/>
        <v>845.90000000000009</v>
      </c>
      <c r="I95" s="67">
        <f>I94</f>
        <v>49880</v>
      </c>
      <c r="J95" s="68">
        <f t="shared" si="11"/>
        <v>38357720</v>
      </c>
      <c r="K95" s="69">
        <f t="shared" si="12"/>
        <v>42960646</v>
      </c>
      <c r="L95" s="70">
        <f t="shared" si="13"/>
        <v>107500</v>
      </c>
      <c r="M95" s="69">
        <f t="shared" si="14"/>
        <v>2960650.0000000005</v>
      </c>
      <c r="N95" s="66" t="s">
        <v>20</v>
      </c>
      <c r="O95" s="38"/>
      <c r="P95" s="38"/>
    </row>
    <row r="96" spans="1:16" s="39" customFormat="1" ht="12.75" x14ac:dyDescent="0.2">
      <c r="A96" s="66">
        <v>95</v>
      </c>
      <c r="B96" s="71">
        <v>3503</v>
      </c>
      <c r="C96" s="71">
        <v>35</v>
      </c>
      <c r="D96" s="66" t="s">
        <v>16</v>
      </c>
      <c r="E96" s="67">
        <v>685</v>
      </c>
      <c r="F96" s="67">
        <v>71</v>
      </c>
      <c r="G96" s="67">
        <f t="shared" si="9"/>
        <v>756</v>
      </c>
      <c r="H96" s="67">
        <f t="shared" si="10"/>
        <v>831.6</v>
      </c>
      <c r="I96" s="67">
        <f>I95</f>
        <v>49880</v>
      </c>
      <c r="J96" s="68">
        <f t="shared" si="11"/>
        <v>37709280</v>
      </c>
      <c r="K96" s="69">
        <f t="shared" si="12"/>
        <v>42234394</v>
      </c>
      <c r="L96" s="70">
        <f t="shared" si="13"/>
        <v>105500</v>
      </c>
      <c r="M96" s="69">
        <f t="shared" si="14"/>
        <v>2910600</v>
      </c>
      <c r="N96" s="66" t="s">
        <v>20</v>
      </c>
      <c r="O96" s="38"/>
      <c r="P96" s="38"/>
    </row>
    <row r="97" spans="1:16" s="39" customFormat="1" ht="12.75" x14ac:dyDescent="0.2">
      <c r="A97" s="66">
        <v>96</v>
      </c>
      <c r="B97" s="71">
        <v>3504</v>
      </c>
      <c r="C97" s="71">
        <v>35</v>
      </c>
      <c r="D97" s="66" t="s">
        <v>32</v>
      </c>
      <c r="E97" s="67">
        <v>495</v>
      </c>
      <c r="F97" s="67">
        <v>64</v>
      </c>
      <c r="G97" s="67">
        <f t="shared" si="9"/>
        <v>559</v>
      </c>
      <c r="H97" s="67">
        <f t="shared" si="10"/>
        <v>614.90000000000009</v>
      </c>
      <c r="I97" s="67">
        <f>I96</f>
        <v>49880</v>
      </c>
      <c r="J97" s="68">
        <f t="shared" si="11"/>
        <v>27882920</v>
      </c>
      <c r="K97" s="69">
        <f t="shared" si="12"/>
        <v>31228870</v>
      </c>
      <c r="L97" s="70">
        <f t="shared" si="13"/>
        <v>78000</v>
      </c>
      <c r="M97" s="69">
        <f t="shared" si="14"/>
        <v>2152150.0000000005</v>
      </c>
      <c r="N97" s="66" t="s">
        <v>20</v>
      </c>
      <c r="O97" s="38"/>
      <c r="P97" s="38"/>
    </row>
    <row r="98" spans="1:16" s="39" customFormat="1" ht="12.75" x14ac:dyDescent="0.2">
      <c r="A98" s="66">
        <v>97</v>
      </c>
      <c r="B98" s="71">
        <v>3601</v>
      </c>
      <c r="C98" s="71">
        <v>36</v>
      </c>
      <c r="D98" s="66" t="s">
        <v>16</v>
      </c>
      <c r="E98" s="67">
        <v>762</v>
      </c>
      <c r="F98" s="67">
        <v>38</v>
      </c>
      <c r="G98" s="67">
        <f t="shared" si="9"/>
        <v>800</v>
      </c>
      <c r="H98" s="67">
        <f t="shared" si="10"/>
        <v>880.00000000000011</v>
      </c>
      <c r="I98" s="67">
        <f>I97+120</f>
        <v>50000</v>
      </c>
      <c r="J98" s="68">
        <f t="shared" si="11"/>
        <v>40000000</v>
      </c>
      <c r="K98" s="69">
        <f t="shared" si="12"/>
        <v>44800000</v>
      </c>
      <c r="L98" s="70">
        <f t="shared" si="13"/>
        <v>112000</v>
      </c>
      <c r="M98" s="69">
        <f t="shared" si="14"/>
        <v>3080000.0000000005</v>
      </c>
      <c r="N98" s="66" t="s">
        <v>20</v>
      </c>
      <c r="O98" s="38"/>
      <c r="P98" s="38"/>
    </row>
    <row r="99" spans="1:16" s="39" customFormat="1" ht="12.75" x14ac:dyDescent="0.2">
      <c r="A99" s="66">
        <v>98</v>
      </c>
      <c r="B99" s="71">
        <v>3602</v>
      </c>
      <c r="C99" s="71">
        <v>36</v>
      </c>
      <c r="D99" s="66" t="s">
        <v>16</v>
      </c>
      <c r="E99" s="67">
        <v>700</v>
      </c>
      <c r="F99" s="67">
        <v>69</v>
      </c>
      <c r="G99" s="67">
        <f t="shared" si="9"/>
        <v>769</v>
      </c>
      <c r="H99" s="67">
        <f t="shared" si="10"/>
        <v>845.90000000000009</v>
      </c>
      <c r="I99" s="67">
        <f>I98</f>
        <v>50000</v>
      </c>
      <c r="J99" s="68">
        <f t="shared" si="11"/>
        <v>38450000</v>
      </c>
      <c r="K99" s="69">
        <f t="shared" si="12"/>
        <v>43064000</v>
      </c>
      <c r="L99" s="70">
        <f t="shared" si="13"/>
        <v>107500</v>
      </c>
      <c r="M99" s="69">
        <f t="shared" si="14"/>
        <v>2960650.0000000005</v>
      </c>
      <c r="N99" s="66" t="s">
        <v>20</v>
      </c>
      <c r="O99" s="38"/>
      <c r="P99" s="38"/>
    </row>
    <row r="100" spans="1:16" s="39" customFormat="1" ht="12.75" x14ac:dyDescent="0.2">
      <c r="A100" s="66">
        <v>99</v>
      </c>
      <c r="B100" s="71">
        <v>3603</v>
      </c>
      <c r="C100" s="71">
        <v>36</v>
      </c>
      <c r="D100" s="66" t="s">
        <v>16</v>
      </c>
      <c r="E100" s="67">
        <v>685</v>
      </c>
      <c r="F100" s="67">
        <v>71</v>
      </c>
      <c r="G100" s="67">
        <f t="shared" si="9"/>
        <v>756</v>
      </c>
      <c r="H100" s="67">
        <f t="shared" si="10"/>
        <v>831.6</v>
      </c>
      <c r="I100" s="67">
        <f>I99</f>
        <v>50000</v>
      </c>
      <c r="J100" s="68">
        <f t="shared" si="11"/>
        <v>37800000</v>
      </c>
      <c r="K100" s="69">
        <f t="shared" si="12"/>
        <v>42336000</v>
      </c>
      <c r="L100" s="70">
        <f t="shared" si="13"/>
        <v>106000</v>
      </c>
      <c r="M100" s="69">
        <f t="shared" si="14"/>
        <v>2910600</v>
      </c>
      <c r="N100" s="66" t="s">
        <v>20</v>
      </c>
      <c r="O100" s="38"/>
      <c r="P100" s="38"/>
    </row>
    <row r="101" spans="1:16" s="39" customFormat="1" ht="12.75" x14ac:dyDescent="0.2">
      <c r="A101" s="66">
        <v>100</v>
      </c>
      <c r="B101" s="71">
        <v>3604</v>
      </c>
      <c r="C101" s="71">
        <v>36</v>
      </c>
      <c r="D101" s="66" t="s">
        <v>32</v>
      </c>
      <c r="E101" s="67">
        <v>495</v>
      </c>
      <c r="F101" s="67">
        <v>64</v>
      </c>
      <c r="G101" s="67">
        <f t="shared" si="9"/>
        <v>559</v>
      </c>
      <c r="H101" s="67">
        <f t="shared" si="10"/>
        <v>614.90000000000009</v>
      </c>
      <c r="I101" s="67">
        <f>I100</f>
        <v>50000</v>
      </c>
      <c r="J101" s="68">
        <f t="shared" si="11"/>
        <v>27950000</v>
      </c>
      <c r="K101" s="69">
        <f t="shared" si="12"/>
        <v>31304000</v>
      </c>
      <c r="L101" s="70">
        <f t="shared" si="13"/>
        <v>78500</v>
      </c>
      <c r="M101" s="69">
        <f t="shared" si="14"/>
        <v>2152150.0000000005</v>
      </c>
      <c r="N101" s="66" t="s">
        <v>20</v>
      </c>
      <c r="O101" s="38"/>
      <c r="P101" s="38"/>
    </row>
    <row r="102" spans="1:16" s="39" customFormat="1" ht="12.75" x14ac:dyDescent="0.2">
      <c r="A102" s="66">
        <v>101</v>
      </c>
      <c r="B102" s="71">
        <v>3701</v>
      </c>
      <c r="C102" s="71">
        <v>37</v>
      </c>
      <c r="D102" s="66" t="s">
        <v>16</v>
      </c>
      <c r="E102" s="67">
        <v>762</v>
      </c>
      <c r="F102" s="67">
        <v>38</v>
      </c>
      <c r="G102" s="67">
        <f t="shared" si="9"/>
        <v>800</v>
      </c>
      <c r="H102" s="67">
        <f t="shared" si="10"/>
        <v>880.00000000000011</v>
      </c>
      <c r="I102" s="67">
        <f>I101+120</f>
        <v>50120</v>
      </c>
      <c r="J102" s="68">
        <f t="shared" si="11"/>
        <v>40096000</v>
      </c>
      <c r="K102" s="69">
        <f t="shared" si="12"/>
        <v>44907520</v>
      </c>
      <c r="L102" s="70">
        <f t="shared" si="13"/>
        <v>112500</v>
      </c>
      <c r="M102" s="69">
        <f t="shared" si="14"/>
        <v>3080000.0000000005</v>
      </c>
      <c r="N102" s="66" t="s">
        <v>20</v>
      </c>
      <c r="O102" s="38"/>
      <c r="P102" s="38"/>
    </row>
    <row r="103" spans="1:16" s="39" customFormat="1" ht="12.75" x14ac:dyDescent="0.2">
      <c r="A103" s="66">
        <v>102</v>
      </c>
      <c r="B103" s="71">
        <v>3702</v>
      </c>
      <c r="C103" s="71">
        <v>37</v>
      </c>
      <c r="D103" s="66" t="s">
        <v>16</v>
      </c>
      <c r="E103" s="67">
        <v>700</v>
      </c>
      <c r="F103" s="67">
        <v>69</v>
      </c>
      <c r="G103" s="67">
        <f t="shared" si="9"/>
        <v>769</v>
      </c>
      <c r="H103" s="67">
        <f t="shared" si="10"/>
        <v>845.90000000000009</v>
      </c>
      <c r="I103" s="67">
        <f>I102</f>
        <v>50120</v>
      </c>
      <c r="J103" s="68">
        <f t="shared" si="11"/>
        <v>38542280</v>
      </c>
      <c r="K103" s="69">
        <f t="shared" si="12"/>
        <v>43167354</v>
      </c>
      <c r="L103" s="70">
        <f t="shared" si="13"/>
        <v>108000</v>
      </c>
      <c r="M103" s="69">
        <f t="shared" si="14"/>
        <v>2960650.0000000005</v>
      </c>
      <c r="N103" s="66" t="s">
        <v>20</v>
      </c>
      <c r="O103" s="38"/>
      <c r="P103" s="38"/>
    </row>
    <row r="104" spans="1:16" s="39" customFormat="1" ht="12.75" x14ac:dyDescent="0.2">
      <c r="A104" s="66">
        <v>103</v>
      </c>
      <c r="B104" s="71">
        <v>3703</v>
      </c>
      <c r="C104" s="71">
        <v>37</v>
      </c>
      <c r="D104" s="66" t="s">
        <v>16</v>
      </c>
      <c r="E104" s="67">
        <v>685</v>
      </c>
      <c r="F104" s="67">
        <v>71</v>
      </c>
      <c r="G104" s="67">
        <f t="shared" si="9"/>
        <v>756</v>
      </c>
      <c r="H104" s="67">
        <f t="shared" si="10"/>
        <v>831.6</v>
      </c>
      <c r="I104" s="67">
        <f>I103</f>
        <v>50120</v>
      </c>
      <c r="J104" s="68">
        <f t="shared" si="11"/>
        <v>37890720</v>
      </c>
      <c r="K104" s="69">
        <f t="shared" si="12"/>
        <v>42437606</v>
      </c>
      <c r="L104" s="70">
        <f t="shared" si="13"/>
        <v>106000</v>
      </c>
      <c r="M104" s="69">
        <f t="shared" si="14"/>
        <v>2910600</v>
      </c>
      <c r="N104" s="66" t="s">
        <v>20</v>
      </c>
      <c r="O104" s="38"/>
      <c r="P104" s="38"/>
    </row>
    <row r="105" spans="1:16" s="39" customFormat="1" ht="12.75" x14ac:dyDescent="0.2">
      <c r="A105" s="66">
        <v>104</v>
      </c>
      <c r="B105" s="71">
        <v>3704</v>
      </c>
      <c r="C105" s="71">
        <v>37</v>
      </c>
      <c r="D105" s="66" t="s">
        <v>32</v>
      </c>
      <c r="E105" s="67">
        <v>495</v>
      </c>
      <c r="F105" s="67">
        <v>64</v>
      </c>
      <c r="G105" s="67">
        <f t="shared" si="9"/>
        <v>559</v>
      </c>
      <c r="H105" s="67">
        <f t="shared" si="10"/>
        <v>614.90000000000009</v>
      </c>
      <c r="I105" s="67">
        <f>I104</f>
        <v>50120</v>
      </c>
      <c r="J105" s="68">
        <f t="shared" si="11"/>
        <v>28017080</v>
      </c>
      <c r="K105" s="69">
        <f t="shared" si="12"/>
        <v>31379130</v>
      </c>
      <c r="L105" s="70">
        <f t="shared" si="13"/>
        <v>78500</v>
      </c>
      <c r="M105" s="69">
        <f t="shared" si="14"/>
        <v>2152150.0000000005</v>
      </c>
      <c r="N105" s="66" t="s">
        <v>20</v>
      </c>
      <c r="O105" s="38"/>
      <c r="P105" s="38"/>
    </row>
    <row r="106" spans="1:16" s="39" customFormat="1" ht="12.75" x14ac:dyDescent="0.2">
      <c r="A106" s="66">
        <v>105</v>
      </c>
      <c r="B106" s="71">
        <v>3801</v>
      </c>
      <c r="C106" s="71">
        <v>38</v>
      </c>
      <c r="D106" s="66" t="s">
        <v>16</v>
      </c>
      <c r="E106" s="67">
        <v>762</v>
      </c>
      <c r="F106" s="67">
        <v>38</v>
      </c>
      <c r="G106" s="67">
        <f t="shared" si="9"/>
        <v>800</v>
      </c>
      <c r="H106" s="67">
        <f t="shared" si="10"/>
        <v>880.00000000000011</v>
      </c>
      <c r="I106" s="67">
        <f>I105+120</f>
        <v>50240</v>
      </c>
      <c r="J106" s="68">
        <f t="shared" si="11"/>
        <v>40192000</v>
      </c>
      <c r="K106" s="69">
        <f t="shared" si="12"/>
        <v>45015040</v>
      </c>
      <c r="L106" s="70">
        <f t="shared" si="13"/>
        <v>112500</v>
      </c>
      <c r="M106" s="69">
        <f t="shared" si="14"/>
        <v>3080000.0000000005</v>
      </c>
      <c r="N106" s="66" t="s">
        <v>20</v>
      </c>
      <c r="O106" s="38"/>
      <c r="P106" s="38"/>
    </row>
    <row r="107" spans="1:16" s="39" customFormat="1" ht="12.75" x14ac:dyDescent="0.2">
      <c r="A107" s="66">
        <v>106</v>
      </c>
      <c r="B107" s="71">
        <v>3802</v>
      </c>
      <c r="C107" s="71">
        <v>38</v>
      </c>
      <c r="D107" s="66" t="s">
        <v>16</v>
      </c>
      <c r="E107" s="67">
        <v>700</v>
      </c>
      <c r="F107" s="67">
        <v>69</v>
      </c>
      <c r="G107" s="67">
        <f t="shared" si="9"/>
        <v>769</v>
      </c>
      <c r="H107" s="67">
        <f t="shared" si="10"/>
        <v>845.90000000000009</v>
      </c>
      <c r="I107" s="67">
        <f>I106</f>
        <v>50240</v>
      </c>
      <c r="J107" s="68">
        <f t="shared" si="11"/>
        <v>38634560</v>
      </c>
      <c r="K107" s="69">
        <f t="shared" si="12"/>
        <v>43270707</v>
      </c>
      <c r="L107" s="70">
        <f t="shared" si="13"/>
        <v>108000</v>
      </c>
      <c r="M107" s="69">
        <f t="shared" si="14"/>
        <v>2960650.0000000005</v>
      </c>
      <c r="N107" s="66" t="s">
        <v>20</v>
      </c>
      <c r="O107" s="38"/>
      <c r="P107" s="38"/>
    </row>
    <row r="108" spans="1:16" s="39" customFormat="1" ht="12.75" x14ac:dyDescent="0.2">
      <c r="A108" s="66">
        <v>107</v>
      </c>
      <c r="B108" s="71">
        <v>3803</v>
      </c>
      <c r="C108" s="71">
        <v>38</v>
      </c>
      <c r="D108" s="66" t="s">
        <v>16</v>
      </c>
      <c r="E108" s="67">
        <v>685</v>
      </c>
      <c r="F108" s="67">
        <v>71</v>
      </c>
      <c r="G108" s="67">
        <f t="shared" si="9"/>
        <v>756</v>
      </c>
      <c r="H108" s="67">
        <f t="shared" si="10"/>
        <v>831.6</v>
      </c>
      <c r="I108" s="67">
        <f>I107</f>
        <v>50240</v>
      </c>
      <c r="J108" s="68">
        <f t="shared" si="11"/>
        <v>37981440</v>
      </c>
      <c r="K108" s="69">
        <f t="shared" si="12"/>
        <v>42539213</v>
      </c>
      <c r="L108" s="70">
        <f t="shared" si="13"/>
        <v>106500</v>
      </c>
      <c r="M108" s="69">
        <f t="shared" si="14"/>
        <v>2910600</v>
      </c>
      <c r="N108" s="66" t="s">
        <v>20</v>
      </c>
      <c r="O108" s="38"/>
      <c r="P108" s="38"/>
    </row>
    <row r="109" spans="1:16" s="39" customFormat="1" ht="12.75" x14ac:dyDescent="0.2">
      <c r="A109" s="66">
        <v>108</v>
      </c>
      <c r="B109" s="71">
        <v>3804</v>
      </c>
      <c r="C109" s="71">
        <v>38</v>
      </c>
      <c r="D109" s="66" t="s">
        <v>32</v>
      </c>
      <c r="E109" s="67">
        <v>495</v>
      </c>
      <c r="F109" s="67">
        <v>64</v>
      </c>
      <c r="G109" s="67">
        <f t="shared" si="9"/>
        <v>559</v>
      </c>
      <c r="H109" s="67">
        <f t="shared" si="10"/>
        <v>614.90000000000009</v>
      </c>
      <c r="I109" s="67">
        <f>I108</f>
        <v>50240</v>
      </c>
      <c r="J109" s="68">
        <f t="shared" si="11"/>
        <v>28084160</v>
      </c>
      <c r="K109" s="69">
        <f t="shared" si="12"/>
        <v>31454259</v>
      </c>
      <c r="L109" s="70">
        <f t="shared" si="13"/>
        <v>78500</v>
      </c>
      <c r="M109" s="69">
        <f t="shared" si="14"/>
        <v>2152150.0000000005</v>
      </c>
      <c r="N109" s="66" t="s">
        <v>20</v>
      </c>
      <c r="O109" s="38"/>
      <c r="P109" s="38"/>
    </row>
    <row r="110" spans="1:16" s="39" customFormat="1" ht="12.75" x14ac:dyDescent="0.2">
      <c r="A110" s="66">
        <v>109</v>
      </c>
      <c r="B110" s="71">
        <v>3901</v>
      </c>
      <c r="C110" s="71">
        <v>39</v>
      </c>
      <c r="D110" s="66" t="s">
        <v>16</v>
      </c>
      <c r="E110" s="67">
        <v>762</v>
      </c>
      <c r="F110" s="67">
        <v>38</v>
      </c>
      <c r="G110" s="67">
        <f t="shared" si="9"/>
        <v>800</v>
      </c>
      <c r="H110" s="67">
        <f t="shared" si="10"/>
        <v>880.00000000000011</v>
      </c>
      <c r="I110" s="67">
        <f>I109+120</f>
        <v>50360</v>
      </c>
      <c r="J110" s="68">
        <f t="shared" si="11"/>
        <v>40288000</v>
      </c>
      <c r="K110" s="69">
        <f t="shared" si="12"/>
        <v>45122560</v>
      </c>
      <c r="L110" s="70">
        <f t="shared" si="13"/>
        <v>113000</v>
      </c>
      <c r="M110" s="69">
        <f t="shared" si="14"/>
        <v>3080000.0000000005</v>
      </c>
      <c r="N110" s="66" t="s">
        <v>20</v>
      </c>
      <c r="O110" s="38"/>
      <c r="P110" s="38"/>
    </row>
    <row r="111" spans="1:16" s="39" customFormat="1" ht="12.75" x14ac:dyDescent="0.2">
      <c r="A111" s="66">
        <v>110</v>
      </c>
      <c r="B111" s="71">
        <v>3902</v>
      </c>
      <c r="C111" s="71">
        <v>39</v>
      </c>
      <c r="D111" s="66" t="s">
        <v>16</v>
      </c>
      <c r="E111" s="67">
        <v>700</v>
      </c>
      <c r="F111" s="67">
        <v>69</v>
      </c>
      <c r="G111" s="67">
        <f t="shared" si="9"/>
        <v>769</v>
      </c>
      <c r="H111" s="67">
        <f t="shared" si="10"/>
        <v>845.90000000000009</v>
      </c>
      <c r="I111" s="67">
        <f>I110</f>
        <v>50360</v>
      </c>
      <c r="J111" s="68">
        <f t="shared" si="11"/>
        <v>38726840</v>
      </c>
      <c r="K111" s="69">
        <f t="shared" si="12"/>
        <v>43374061</v>
      </c>
      <c r="L111" s="70">
        <f t="shared" si="13"/>
        <v>108500</v>
      </c>
      <c r="M111" s="69">
        <f t="shared" si="14"/>
        <v>2960650.0000000005</v>
      </c>
      <c r="N111" s="66" t="s">
        <v>20</v>
      </c>
      <c r="O111" s="38"/>
      <c r="P111" s="38"/>
    </row>
    <row r="112" spans="1:16" s="39" customFormat="1" ht="12.75" x14ac:dyDescent="0.2">
      <c r="A112" s="66">
        <v>111</v>
      </c>
      <c r="B112" s="71">
        <v>3903</v>
      </c>
      <c r="C112" s="71">
        <v>39</v>
      </c>
      <c r="D112" s="66" t="s">
        <v>16</v>
      </c>
      <c r="E112" s="67">
        <v>685</v>
      </c>
      <c r="F112" s="67">
        <v>71</v>
      </c>
      <c r="G112" s="67">
        <f t="shared" si="9"/>
        <v>756</v>
      </c>
      <c r="H112" s="67">
        <f t="shared" si="10"/>
        <v>831.6</v>
      </c>
      <c r="I112" s="67">
        <f>I111</f>
        <v>50360</v>
      </c>
      <c r="J112" s="68">
        <f t="shared" si="11"/>
        <v>38072160</v>
      </c>
      <c r="K112" s="69">
        <f t="shared" si="12"/>
        <v>42640819</v>
      </c>
      <c r="L112" s="70">
        <f t="shared" si="13"/>
        <v>106500</v>
      </c>
      <c r="M112" s="69">
        <f t="shared" si="14"/>
        <v>2910600</v>
      </c>
      <c r="N112" s="66" t="s">
        <v>20</v>
      </c>
      <c r="O112" s="38"/>
      <c r="P112" s="38"/>
    </row>
    <row r="113" spans="1:16" s="39" customFormat="1" ht="12.75" x14ac:dyDescent="0.2">
      <c r="A113" s="66">
        <v>112</v>
      </c>
      <c r="B113" s="71">
        <v>3904</v>
      </c>
      <c r="C113" s="71">
        <v>39</v>
      </c>
      <c r="D113" s="66" t="s">
        <v>32</v>
      </c>
      <c r="E113" s="67">
        <v>495</v>
      </c>
      <c r="F113" s="67">
        <v>64</v>
      </c>
      <c r="G113" s="67">
        <f t="shared" si="9"/>
        <v>559</v>
      </c>
      <c r="H113" s="67">
        <f t="shared" si="10"/>
        <v>614.90000000000009</v>
      </c>
      <c r="I113" s="67">
        <f>I112</f>
        <v>50360</v>
      </c>
      <c r="J113" s="68">
        <f t="shared" si="11"/>
        <v>28151240</v>
      </c>
      <c r="K113" s="69">
        <f t="shared" si="12"/>
        <v>31529389</v>
      </c>
      <c r="L113" s="70">
        <f t="shared" si="13"/>
        <v>79000</v>
      </c>
      <c r="M113" s="69">
        <f t="shared" si="14"/>
        <v>2152150.0000000005</v>
      </c>
      <c r="N113" s="66" t="s">
        <v>20</v>
      </c>
      <c r="O113" s="38"/>
      <c r="P113" s="38"/>
    </row>
    <row r="114" spans="1:16" s="39" customFormat="1" ht="12.75" x14ac:dyDescent="0.2">
      <c r="A114" s="66">
        <v>113</v>
      </c>
      <c r="B114" s="71">
        <v>4001</v>
      </c>
      <c r="C114" s="71">
        <v>40</v>
      </c>
      <c r="D114" s="66" t="s">
        <v>16</v>
      </c>
      <c r="E114" s="67">
        <v>762</v>
      </c>
      <c r="F114" s="67">
        <v>38</v>
      </c>
      <c r="G114" s="67">
        <f t="shared" si="9"/>
        <v>800</v>
      </c>
      <c r="H114" s="67">
        <f t="shared" si="10"/>
        <v>880.00000000000011</v>
      </c>
      <c r="I114" s="67">
        <f>I113+120</f>
        <v>50480</v>
      </c>
      <c r="J114" s="68">
        <f t="shared" si="11"/>
        <v>40384000</v>
      </c>
      <c r="K114" s="69">
        <f t="shared" si="12"/>
        <v>45230080</v>
      </c>
      <c r="L114" s="70">
        <f t="shared" si="13"/>
        <v>113000</v>
      </c>
      <c r="M114" s="69">
        <f t="shared" si="14"/>
        <v>3080000.0000000005</v>
      </c>
      <c r="N114" s="66" t="s">
        <v>20</v>
      </c>
      <c r="O114" s="38"/>
      <c r="P114" s="38"/>
    </row>
    <row r="115" spans="1:16" s="39" customFormat="1" ht="12.75" x14ac:dyDescent="0.2">
      <c r="A115" s="66">
        <v>114</v>
      </c>
      <c r="B115" s="71">
        <v>4002</v>
      </c>
      <c r="C115" s="71">
        <v>40</v>
      </c>
      <c r="D115" s="66" t="s">
        <v>16</v>
      </c>
      <c r="E115" s="67">
        <v>700</v>
      </c>
      <c r="F115" s="67">
        <v>69</v>
      </c>
      <c r="G115" s="67">
        <f t="shared" si="9"/>
        <v>769</v>
      </c>
      <c r="H115" s="67">
        <f t="shared" si="10"/>
        <v>845.90000000000009</v>
      </c>
      <c r="I115" s="67">
        <f>I114</f>
        <v>50480</v>
      </c>
      <c r="J115" s="68">
        <f t="shared" si="11"/>
        <v>38819120</v>
      </c>
      <c r="K115" s="69">
        <f t="shared" si="12"/>
        <v>43477414</v>
      </c>
      <c r="L115" s="70">
        <f t="shared" si="13"/>
        <v>108500</v>
      </c>
      <c r="M115" s="69">
        <f t="shared" si="14"/>
        <v>2960650.0000000005</v>
      </c>
      <c r="N115" s="66" t="s">
        <v>20</v>
      </c>
      <c r="O115" s="38"/>
      <c r="P115" s="38"/>
    </row>
    <row r="116" spans="1:16" s="39" customFormat="1" ht="12.75" x14ac:dyDescent="0.2">
      <c r="A116" s="66">
        <v>115</v>
      </c>
      <c r="B116" s="71">
        <v>4003</v>
      </c>
      <c r="C116" s="71">
        <v>40</v>
      </c>
      <c r="D116" s="66" t="s">
        <v>16</v>
      </c>
      <c r="E116" s="67">
        <v>685</v>
      </c>
      <c r="F116" s="67">
        <v>71</v>
      </c>
      <c r="G116" s="67">
        <f t="shared" si="9"/>
        <v>756</v>
      </c>
      <c r="H116" s="67">
        <f t="shared" si="10"/>
        <v>831.6</v>
      </c>
      <c r="I116" s="67">
        <f>I115</f>
        <v>50480</v>
      </c>
      <c r="J116" s="68">
        <f t="shared" si="11"/>
        <v>38162880</v>
      </c>
      <c r="K116" s="69">
        <f t="shared" si="12"/>
        <v>42742426</v>
      </c>
      <c r="L116" s="70">
        <f t="shared" si="13"/>
        <v>107000</v>
      </c>
      <c r="M116" s="69">
        <f t="shared" si="14"/>
        <v>2910600</v>
      </c>
      <c r="N116" s="66" t="s">
        <v>20</v>
      </c>
      <c r="O116" s="38"/>
      <c r="P116" s="38"/>
    </row>
    <row r="117" spans="1:16" s="39" customFormat="1" ht="12.75" x14ac:dyDescent="0.2">
      <c r="A117" s="66">
        <v>116</v>
      </c>
      <c r="B117" s="71">
        <v>4004</v>
      </c>
      <c r="C117" s="71">
        <v>40</v>
      </c>
      <c r="D117" s="66" t="s">
        <v>32</v>
      </c>
      <c r="E117" s="67">
        <v>495</v>
      </c>
      <c r="F117" s="67">
        <v>64</v>
      </c>
      <c r="G117" s="67">
        <f t="shared" si="9"/>
        <v>559</v>
      </c>
      <c r="H117" s="67">
        <f t="shared" si="10"/>
        <v>614.90000000000009</v>
      </c>
      <c r="I117" s="67">
        <f>I116</f>
        <v>50480</v>
      </c>
      <c r="J117" s="68">
        <f t="shared" si="11"/>
        <v>28218320</v>
      </c>
      <c r="K117" s="69">
        <f t="shared" si="12"/>
        <v>31604518</v>
      </c>
      <c r="L117" s="70">
        <f t="shared" si="13"/>
        <v>79000</v>
      </c>
      <c r="M117" s="69">
        <f t="shared" si="14"/>
        <v>2152150.0000000005</v>
      </c>
      <c r="N117" s="66" t="s">
        <v>20</v>
      </c>
      <c r="O117" s="38"/>
      <c r="P117" s="38"/>
    </row>
    <row r="118" spans="1:16" s="39" customFormat="1" ht="12.75" x14ac:dyDescent="0.2">
      <c r="A118" s="66">
        <v>117</v>
      </c>
      <c r="B118" s="71">
        <v>4101</v>
      </c>
      <c r="C118" s="71">
        <v>41</v>
      </c>
      <c r="D118" s="66" t="s">
        <v>16</v>
      </c>
      <c r="E118" s="67">
        <v>762</v>
      </c>
      <c r="F118" s="67">
        <v>38</v>
      </c>
      <c r="G118" s="67">
        <f t="shared" si="9"/>
        <v>800</v>
      </c>
      <c r="H118" s="67">
        <f t="shared" si="10"/>
        <v>880.00000000000011</v>
      </c>
      <c r="I118" s="72">
        <f>I117+120</f>
        <v>50600</v>
      </c>
      <c r="J118" s="68">
        <f t="shared" si="11"/>
        <v>40480000</v>
      </c>
      <c r="K118" s="69">
        <f t="shared" si="12"/>
        <v>45337600</v>
      </c>
      <c r="L118" s="70">
        <f t="shared" si="13"/>
        <v>113500</v>
      </c>
      <c r="M118" s="69">
        <f t="shared" si="14"/>
        <v>3080000.0000000005</v>
      </c>
      <c r="N118" s="66" t="s">
        <v>20</v>
      </c>
      <c r="O118" s="38"/>
      <c r="P118" s="38"/>
    </row>
    <row r="119" spans="1:16" s="39" customFormat="1" ht="12.75" x14ac:dyDescent="0.2">
      <c r="A119" s="66">
        <v>118</v>
      </c>
      <c r="B119" s="71">
        <v>4102</v>
      </c>
      <c r="C119" s="71">
        <v>41</v>
      </c>
      <c r="D119" s="66" t="s">
        <v>16</v>
      </c>
      <c r="E119" s="67">
        <v>700</v>
      </c>
      <c r="F119" s="67">
        <v>69</v>
      </c>
      <c r="G119" s="67">
        <f t="shared" si="9"/>
        <v>769</v>
      </c>
      <c r="H119" s="67">
        <f t="shared" si="10"/>
        <v>845.90000000000009</v>
      </c>
      <c r="I119" s="72">
        <f>I118</f>
        <v>50600</v>
      </c>
      <c r="J119" s="68">
        <f t="shared" si="11"/>
        <v>38911400</v>
      </c>
      <c r="K119" s="69">
        <f t="shared" si="12"/>
        <v>43580768</v>
      </c>
      <c r="L119" s="70">
        <f t="shared" si="13"/>
        <v>109000</v>
      </c>
      <c r="M119" s="69">
        <f t="shared" si="14"/>
        <v>2960650.0000000005</v>
      </c>
      <c r="N119" s="66" t="s">
        <v>20</v>
      </c>
      <c r="O119" s="38"/>
      <c r="P119" s="38"/>
    </row>
    <row r="120" spans="1:16" x14ac:dyDescent="0.3">
      <c r="A120" s="73" t="s">
        <v>17</v>
      </c>
      <c r="B120" s="74"/>
      <c r="C120" s="74"/>
      <c r="D120" s="75"/>
      <c r="E120" s="76">
        <f t="shared" ref="E120:H120" si="15">SUM(E2:E119)</f>
        <v>77674</v>
      </c>
      <c r="F120" s="76">
        <f t="shared" si="15"/>
        <v>7215</v>
      </c>
      <c r="G120" s="76">
        <f t="shared" si="15"/>
        <v>84889</v>
      </c>
      <c r="H120" s="76">
        <f t="shared" si="15"/>
        <v>93377.899999999965</v>
      </c>
      <c r="I120" s="77"/>
      <c r="J120" s="78">
        <f t="shared" ref="J120:K120" si="16">SUM(J2:J119)</f>
        <v>4037651880</v>
      </c>
      <c r="K120" s="78">
        <f t="shared" si="16"/>
        <v>4522170106</v>
      </c>
      <c r="L120" s="79"/>
      <c r="M120" s="80">
        <f>SUM(M2:M119)</f>
        <v>326822650</v>
      </c>
      <c r="N120" s="81"/>
      <c r="O120" s="20"/>
    </row>
    <row r="121" spans="1:16" x14ac:dyDescent="0.3">
      <c r="H121" s="84"/>
    </row>
  </sheetData>
  <mergeCells count="1">
    <mergeCell ref="A120:D120"/>
  </mergeCells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Q71"/>
  <sheetViews>
    <sheetView zoomScaleNormal="100" workbookViewId="0">
      <selection activeCell="O27" sqref="O27"/>
    </sheetView>
  </sheetViews>
  <sheetFormatPr defaultRowHeight="15" x14ac:dyDescent="0.25"/>
  <cols>
    <col min="1" max="1" width="7" customWidth="1"/>
    <col min="2" max="2" width="14.28515625" customWidth="1"/>
    <col min="3" max="6" width="13.5703125" customWidth="1"/>
    <col min="7" max="7" width="11" style="6" customWidth="1"/>
    <col min="8" max="8" width="18.5703125" customWidth="1"/>
    <col min="9" max="9" width="9.42578125" customWidth="1"/>
    <col min="10" max="10" width="16.140625" customWidth="1"/>
    <col min="11" max="11" width="16.28515625" customWidth="1"/>
    <col min="12" max="12" width="11.5703125" bestFit="1" customWidth="1"/>
    <col min="13" max="13" width="15.42578125" customWidth="1"/>
    <col min="16" max="16" width="20.140625" customWidth="1"/>
    <col min="17" max="17" width="21.28515625" customWidth="1"/>
  </cols>
  <sheetData>
    <row r="1" spans="1:17" x14ac:dyDescent="0.25">
      <c r="B1" s="16" t="s">
        <v>50</v>
      </c>
    </row>
    <row r="2" spans="1:17" x14ac:dyDescent="0.25">
      <c r="A2" s="7" t="s">
        <v>14</v>
      </c>
      <c r="B2" s="8" t="s">
        <v>12</v>
      </c>
      <c r="C2" s="8" t="s">
        <v>15</v>
      </c>
      <c r="D2" s="8" t="s">
        <v>39</v>
      </c>
      <c r="E2" s="8"/>
      <c r="F2" s="8" t="s">
        <v>40</v>
      </c>
      <c r="G2" s="8" t="s">
        <v>13</v>
      </c>
      <c r="H2" s="8" t="s">
        <v>9</v>
      </c>
      <c r="I2" s="8"/>
      <c r="J2" s="7"/>
      <c r="K2" s="7"/>
      <c r="L2" s="7"/>
      <c r="M2" s="7"/>
      <c r="N2" s="7"/>
    </row>
    <row r="3" spans="1:17" x14ac:dyDescent="0.25">
      <c r="A3" s="7">
        <v>1</v>
      </c>
      <c r="B3" s="7" t="s">
        <v>48</v>
      </c>
      <c r="C3" s="10">
        <v>495</v>
      </c>
      <c r="D3" s="10">
        <v>64</v>
      </c>
      <c r="E3" s="64">
        <f>F3/10.764</f>
        <v>51.932367149758456</v>
      </c>
      <c r="F3" s="10">
        <f>C3+D3</f>
        <v>559</v>
      </c>
      <c r="G3" s="12">
        <f>H3/F3</f>
        <v>22361.359570661898</v>
      </c>
      <c r="H3" s="13">
        <v>12500000</v>
      </c>
      <c r="I3" s="15"/>
      <c r="J3" s="52">
        <v>757100</v>
      </c>
      <c r="K3" s="53">
        <v>30000</v>
      </c>
      <c r="L3" s="12">
        <f>H3+J3+K3</f>
        <v>13287100</v>
      </c>
      <c r="M3" s="14">
        <f>L3/F3</f>
        <v>23769.409660107336</v>
      </c>
      <c r="N3" s="7"/>
    </row>
    <row r="4" spans="1:17" x14ac:dyDescent="0.25">
      <c r="A4" s="7">
        <v>2</v>
      </c>
      <c r="B4" s="7" t="s">
        <v>49</v>
      </c>
      <c r="C4" s="10">
        <v>700</v>
      </c>
      <c r="D4" s="10">
        <v>69</v>
      </c>
      <c r="E4" s="64">
        <f t="shared" ref="E4:E11" si="0">F4/10.764</f>
        <v>71.441843180973621</v>
      </c>
      <c r="F4" s="10">
        <f>C4+D4</f>
        <v>769</v>
      </c>
      <c r="G4" s="12">
        <f t="shared" ref="G4:G15" si="1">H4/F4</f>
        <v>22756.827048114435</v>
      </c>
      <c r="H4" s="14">
        <v>17500000</v>
      </c>
      <c r="I4" s="12"/>
      <c r="J4" s="52">
        <v>1050000</v>
      </c>
      <c r="K4" s="53">
        <v>30000</v>
      </c>
      <c r="L4" s="12">
        <f t="shared" ref="L4:L19" si="2">H4+J4+K4</f>
        <v>18580000</v>
      </c>
      <c r="M4" s="14">
        <f t="shared" ref="M4:M15" si="3">L4/F4</f>
        <v>24161.248374512354</v>
      </c>
      <c r="N4" s="7"/>
    </row>
    <row r="5" spans="1:17" x14ac:dyDescent="0.25">
      <c r="A5" s="7">
        <v>3</v>
      </c>
      <c r="B5" s="7" t="s">
        <v>51</v>
      </c>
      <c r="C5" s="10">
        <v>710</v>
      </c>
      <c r="D5" s="10">
        <v>71</v>
      </c>
      <c r="E5" s="64">
        <f t="shared" si="0"/>
        <v>72.556670382757346</v>
      </c>
      <c r="F5" s="10">
        <f>C5+D5</f>
        <v>781</v>
      </c>
      <c r="G5" s="12">
        <f t="shared" si="1"/>
        <v>24327.784891165174</v>
      </c>
      <c r="H5" s="13">
        <v>19000000</v>
      </c>
      <c r="I5" s="15"/>
      <c r="J5" s="52">
        <v>1140000</v>
      </c>
      <c r="K5" s="53">
        <v>30000</v>
      </c>
      <c r="L5" s="12">
        <f t="shared" si="2"/>
        <v>20170000</v>
      </c>
      <c r="M5" s="14">
        <f t="shared" si="3"/>
        <v>25825.864276568504</v>
      </c>
      <c r="N5" s="7"/>
    </row>
    <row r="6" spans="1:17" x14ac:dyDescent="0.25">
      <c r="A6" s="7">
        <v>4</v>
      </c>
      <c r="B6" s="7" t="s">
        <v>52</v>
      </c>
      <c r="C6" s="10">
        <v>763</v>
      </c>
      <c r="D6" s="10">
        <v>40</v>
      </c>
      <c r="E6" s="64">
        <f t="shared" si="0"/>
        <v>74.600520252694167</v>
      </c>
      <c r="F6" s="10">
        <f>C6+D6</f>
        <v>803</v>
      </c>
      <c r="G6" s="12">
        <f t="shared" si="1"/>
        <v>24906.600249066003</v>
      </c>
      <c r="H6" s="13">
        <v>20000000</v>
      </c>
      <c r="I6" s="15"/>
      <c r="J6" s="52">
        <v>1000000</v>
      </c>
      <c r="K6" s="53">
        <v>30000</v>
      </c>
      <c r="L6" s="12">
        <f t="shared" si="2"/>
        <v>21030000</v>
      </c>
      <c r="M6" s="14">
        <f t="shared" si="3"/>
        <v>26189.290161892903</v>
      </c>
      <c r="N6" s="7"/>
    </row>
    <row r="7" spans="1:17" x14ac:dyDescent="0.25">
      <c r="A7" s="7">
        <v>5</v>
      </c>
      <c r="B7" s="7" t="s">
        <v>53</v>
      </c>
      <c r="C7" s="10">
        <v>685</v>
      </c>
      <c r="D7" s="10">
        <v>71</v>
      </c>
      <c r="E7" s="64">
        <f t="shared" si="0"/>
        <v>70.23411371237458</v>
      </c>
      <c r="F7" s="10">
        <f>C7+D7</f>
        <v>756</v>
      </c>
      <c r="G7" s="12">
        <f t="shared" si="1"/>
        <v>36787.037037037036</v>
      </c>
      <c r="H7" s="13">
        <v>27811000</v>
      </c>
      <c r="I7" s="15"/>
      <c r="J7" s="52">
        <v>1390600</v>
      </c>
      <c r="K7" s="53">
        <v>30000</v>
      </c>
      <c r="L7" s="12">
        <f t="shared" si="2"/>
        <v>29231600</v>
      </c>
      <c r="M7" s="14">
        <f t="shared" si="3"/>
        <v>38666.137566137564</v>
      </c>
      <c r="N7" s="7"/>
    </row>
    <row r="8" spans="1:17" x14ac:dyDescent="0.25">
      <c r="A8" s="7">
        <v>6</v>
      </c>
      <c r="B8" s="7" t="s">
        <v>54</v>
      </c>
      <c r="C8" s="10">
        <v>710</v>
      </c>
      <c r="D8" s="10">
        <v>71</v>
      </c>
      <c r="E8" s="64">
        <f t="shared" si="0"/>
        <v>72.556670382757346</v>
      </c>
      <c r="F8" s="10">
        <f>C8+D8</f>
        <v>781</v>
      </c>
      <c r="G8" s="12">
        <f t="shared" si="1"/>
        <v>33725.992317541612</v>
      </c>
      <c r="H8" s="13">
        <v>26340000</v>
      </c>
      <c r="I8" s="15"/>
      <c r="J8" s="52">
        <v>1580400</v>
      </c>
      <c r="K8" s="53">
        <v>30000</v>
      </c>
      <c r="L8" s="12">
        <f t="shared" si="2"/>
        <v>27950400</v>
      </c>
      <c r="M8" s="14">
        <f t="shared" si="3"/>
        <v>35787.964148527528</v>
      </c>
      <c r="N8" s="7"/>
    </row>
    <row r="9" spans="1:17" x14ac:dyDescent="0.25">
      <c r="A9" s="7">
        <v>7</v>
      </c>
      <c r="B9" s="7" t="s">
        <v>55</v>
      </c>
      <c r="C9" s="10">
        <v>763</v>
      </c>
      <c r="D9" s="10">
        <v>40</v>
      </c>
      <c r="E9" s="64">
        <f t="shared" si="0"/>
        <v>74.600520252694167</v>
      </c>
      <c r="F9" s="10">
        <f>C9+D9</f>
        <v>803</v>
      </c>
      <c r="G9" s="12">
        <f t="shared" si="1"/>
        <v>26774.595267745954</v>
      </c>
      <c r="H9" s="13">
        <v>21500000</v>
      </c>
      <c r="I9" s="15"/>
      <c r="J9" s="52">
        <v>1290000</v>
      </c>
      <c r="K9" s="53">
        <v>30000</v>
      </c>
      <c r="L9" s="12">
        <f t="shared" si="2"/>
        <v>22820000</v>
      </c>
      <c r="M9" s="14">
        <f t="shared" si="3"/>
        <v>28418.430884184309</v>
      </c>
      <c r="N9" s="7"/>
    </row>
    <row r="10" spans="1:17" x14ac:dyDescent="0.25">
      <c r="A10" s="7"/>
      <c r="B10" s="7" t="s">
        <v>56</v>
      </c>
      <c r="C10" s="10">
        <v>763</v>
      </c>
      <c r="D10" s="10">
        <v>40</v>
      </c>
      <c r="E10" s="64">
        <f t="shared" si="0"/>
        <v>74.600520252694167</v>
      </c>
      <c r="F10" s="10">
        <f>C10+D10</f>
        <v>803</v>
      </c>
      <c r="G10" s="12">
        <f t="shared" si="1"/>
        <v>24906.600249066003</v>
      </c>
      <c r="H10" s="13">
        <v>20000000</v>
      </c>
      <c r="I10" s="15"/>
      <c r="J10" s="52"/>
      <c r="K10" s="53">
        <v>30000</v>
      </c>
      <c r="L10" s="12">
        <f t="shared" si="2"/>
        <v>20030000</v>
      </c>
      <c r="M10" s="14">
        <f t="shared" si="3"/>
        <v>24943.960149439601</v>
      </c>
      <c r="N10" s="7"/>
    </row>
    <row r="11" spans="1:17" x14ac:dyDescent="0.25">
      <c r="A11" s="7"/>
      <c r="B11" s="7" t="s">
        <v>57</v>
      </c>
      <c r="C11" s="10">
        <v>710</v>
      </c>
      <c r="D11" s="10">
        <v>71</v>
      </c>
      <c r="E11" s="64">
        <f t="shared" si="0"/>
        <v>72.556670382757346</v>
      </c>
      <c r="F11" s="10">
        <f>C11+D11</f>
        <v>781</v>
      </c>
      <c r="G11" s="12">
        <f t="shared" si="1"/>
        <v>25608.19462227913</v>
      </c>
      <c r="H11" s="13">
        <v>20000000</v>
      </c>
      <c r="I11" s="15"/>
      <c r="J11" s="52"/>
      <c r="K11" s="53">
        <v>30000</v>
      </c>
      <c r="L11" s="12">
        <f t="shared" si="2"/>
        <v>20030000</v>
      </c>
      <c r="M11" s="14">
        <f t="shared" si="3"/>
        <v>25646.606914212549</v>
      </c>
      <c r="N11" s="7"/>
    </row>
    <row r="12" spans="1:17" x14ac:dyDescent="0.25">
      <c r="A12" s="7"/>
      <c r="B12" s="7"/>
      <c r="C12" s="10"/>
      <c r="D12" s="10"/>
      <c r="E12" s="10"/>
      <c r="F12" s="10"/>
      <c r="G12" s="12" t="e">
        <f t="shared" si="1"/>
        <v>#DIV/0!</v>
      </c>
      <c r="H12" s="13"/>
      <c r="I12" s="15"/>
      <c r="J12" s="52"/>
      <c r="K12" s="53">
        <v>30000</v>
      </c>
      <c r="L12" s="12">
        <f t="shared" si="2"/>
        <v>30000</v>
      </c>
      <c r="M12" s="14" t="e">
        <f t="shared" si="3"/>
        <v>#DIV/0!</v>
      </c>
      <c r="N12" s="7"/>
    </row>
    <row r="13" spans="1:17" x14ac:dyDescent="0.25">
      <c r="A13" s="7"/>
      <c r="B13" s="7"/>
      <c r="C13" s="10"/>
      <c r="D13" s="10"/>
      <c r="E13" s="10"/>
      <c r="F13" s="10"/>
      <c r="G13" s="12" t="e">
        <f t="shared" si="1"/>
        <v>#DIV/0!</v>
      </c>
      <c r="H13" s="54"/>
      <c r="I13" s="50"/>
      <c r="J13" s="52"/>
      <c r="K13" s="53">
        <v>30000</v>
      </c>
      <c r="L13" s="12">
        <f t="shared" si="2"/>
        <v>30000</v>
      </c>
      <c r="M13" s="14" t="e">
        <f t="shared" si="3"/>
        <v>#DIV/0!</v>
      </c>
      <c r="N13" s="7"/>
    </row>
    <row r="14" spans="1:17" x14ac:dyDescent="0.25">
      <c r="A14" s="7"/>
      <c r="B14" s="7"/>
      <c r="C14" s="10"/>
      <c r="D14" s="10"/>
      <c r="E14" s="10"/>
      <c r="F14" s="10"/>
      <c r="G14" s="12" t="e">
        <f t="shared" si="1"/>
        <v>#DIV/0!</v>
      </c>
      <c r="H14" s="13"/>
      <c r="I14" s="15"/>
      <c r="J14" s="52"/>
      <c r="K14" s="53">
        <v>30000</v>
      </c>
      <c r="L14" s="12">
        <f t="shared" si="2"/>
        <v>30000</v>
      </c>
      <c r="M14" s="14" t="e">
        <f t="shared" si="3"/>
        <v>#DIV/0!</v>
      </c>
      <c r="N14" s="7"/>
    </row>
    <row r="15" spans="1:17" x14ac:dyDescent="0.25">
      <c r="A15" s="7"/>
      <c r="B15" s="7"/>
      <c r="C15" s="10"/>
      <c r="D15" s="10"/>
      <c r="E15" s="10"/>
      <c r="F15" s="10"/>
      <c r="G15" s="11" t="e">
        <f t="shared" si="1"/>
        <v>#DIV/0!</v>
      </c>
      <c r="H15" s="13"/>
      <c r="I15" s="15"/>
      <c r="J15" s="52"/>
      <c r="K15" s="53">
        <v>30000</v>
      </c>
      <c r="L15" s="12">
        <f t="shared" si="2"/>
        <v>30000</v>
      </c>
      <c r="M15" s="14" t="e">
        <f t="shared" si="3"/>
        <v>#DIV/0!</v>
      </c>
      <c r="N15" s="7"/>
      <c r="P15" s="4"/>
      <c r="Q15" s="5"/>
    </row>
    <row r="16" spans="1:17" x14ac:dyDescent="0.25">
      <c r="A16" s="7"/>
      <c r="B16" s="7"/>
      <c r="C16" s="10"/>
      <c r="D16" s="10"/>
      <c r="E16" s="10"/>
      <c r="F16" s="10"/>
      <c r="G16" s="11"/>
      <c r="H16" s="15"/>
      <c r="I16" s="15"/>
      <c r="J16" s="9"/>
      <c r="K16" s="15"/>
      <c r="L16" s="12">
        <f t="shared" si="2"/>
        <v>0</v>
      </c>
      <c r="M16" s="14"/>
      <c r="N16" s="7"/>
    </row>
    <row r="17" spans="1:14" x14ac:dyDescent="0.25">
      <c r="A17" s="7"/>
      <c r="B17" s="7"/>
      <c r="C17" s="10"/>
      <c r="D17" s="10"/>
      <c r="E17" s="10"/>
      <c r="F17" s="10"/>
      <c r="G17" s="11"/>
      <c r="H17" s="15"/>
      <c r="I17" s="15"/>
      <c r="J17" s="9"/>
      <c r="K17" s="15"/>
      <c r="L17" s="12">
        <f t="shared" si="2"/>
        <v>0</v>
      </c>
      <c r="M17" s="14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13"/>
      <c r="I18" s="13"/>
      <c r="J18" s="7"/>
      <c r="K18" s="13"/>
      <c r="L18" s="12">
        <f t="shared" si="2"/>
        <v>0</v>
      </c>
      <c r="M18" s="14"/>
      <c r="N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13"/>
      <c r="L19" s="12">
        <f t="shared" si="2"/>
        <v>0</v>
      </c>
      <c r="M19" s="14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B21" s="6"/>
      <c r="C21" s="6"/>
      <c r="D21" s="6"/>
      <c r="E21" s="6"/>
      <c r="F21" s="6"/>
      <c r="H21" s="6"/>
      <c r="I21" s="6"/>
      <c r="J21" s="6"/>
      <c r="K21" s="6"/>
      <c r="L21" s="6"/>
    </row>
    <row r="22" spans="1:14" x14ac:dyDescent="0.25">
      <c r="B22" s="6"/>
      <c r="C22" s="6"/>
      <c r="D22" s="6"/>
      <c r="E22" s="6"/>
      <c r="F22" s="6"/>
      <c r="H22" s="6"/>
      <c r="I22" s="6"/>
      <c r="J22" s="6"/>
      <c r="K22" s="6"/>
      <c r="L22" s="6"/>
    </row>
    <row r="23" spans="1:14" x14ac:dyDescent="0.25">
      <c r="B23" s="16" t="s">
        <v>47</v>
      </c>
    </row>
    <row r="24" spans="1:14" x14ac:dyDescent="0.25">
      <c r="A24" s="7" t="s">
        <v>14</v>
      </c>
      <c r="B24" s="8" t="s">
        <v>12</v>
      </c>
      <c r="C24" s="8" t="s">
        <v>15</v>
      </c>
      <c r="D24" s="8" t="s">
        <v>39</v>
      </c>
      <c r="E24" s="8"/>
      <c r="F24" s="8" t="s">
        <v>40</v>
      </c>
      <c r="G24" s="8" t="s">
        <v>13</v>
      </c>
      <c r="H24" s="8" t="s">
        <v>9</v>
      </c>
      <c r="I24" s="8"/>
      <c r="J24" s="7"/>
      <c r="K24" s="7"/>
      <c r="L24" s="7"/>
      <c r="M24" s="7"/>
    </row>
    <row r="25" spans="1:14" x14ac:dyDescent="0.25">
      <c r="A25" s="7">
        <v>1</v>
      </c>
      <c r="B25" s="7">
        <v>805</v>
      </c>
      <c r="C25" s="10">
        <f>114.45*10.764</f>
        <v>1231.9397999999999</v>
      </c>
      <c r="D25" s="10">
        <v>0</v>
      </c>
      <c r="E25" s="10"/>
      <c r="F25" s="10">
        <f>C25+D25</f>
        <v>1231.9397999999999</v>
      </c>
      <c r="G25" s="12">
        <f>H25/F25</f>
        <v>34555.142223670351</v>
      </c>
      <c r="H25" s="13">
        <v>42569855</v>
      </c>
      <c r="I25" s="15"/>
      <c r="J25" s="52">
        <v>2554200</v>
      </c>
      <c r="K25" s="53">
        <v>30000</v>
      </c>
      <c r="L25" s="12">
        <f>H25+J25+K25</f>
        <v>45154055</v>
      </c>
      <c r="M25" s="14">
        <f>L25/F25</f>
        <v>36652.809658394028</v>
      </c>
    </row>
    <row r="26" spans="1:14" x14ac:dyDescent="0.25">
      <c r="A26" s="7">
        <v>2</v>
      </c>
      <c r="B26" s="7">
        <v>3902</v>
      </c>
      <c r="C26" s="10">
        <v>1646</v>
      </c>
      <c r="D26" s="10">
        <v>0</v>
      </c>
      <c r="E26" s="10"/>
      <c r="F26" s="10">
        <f>C26+D26</f>
        <v>1646</v>
      </c>
      <c r="G26" s="12">
        <f>H26/F26</f>
        <v>36452.004860267312</v>
      </c>
      <c r="H26" s="14">
        <v>60000000</v>
      </c>
      <c r="I26" s="12"/>
      <c r="J26" s="52">
        <v>851000</v>
      </c>
      <c r="K26" s="53">
        <v>30000</v>
      </c>
      <c r="L26" s="12">
        <f>H26+J26+K26</f>
        <v>60881000</v>
      </c>
      <c r="M26" s="14">
        <f>L26/F26</f>
        <v>36987.241798298906</v>
      </c>
    </row>
    <row r="27" spans="1:14" x14ac:dyDescent="0.25">
      <c r="B27" s="6">
        <v>2904</v>
      </c>
      <c r="C27" s="6">
        <f>97.68*10.764</f>
        <v>1051.42752</v>
      </c>
      <c r="D27" s="6"/>
      <c r="E27" s="6"/>
      <c r="F27" s="10">
        <f>C27+D27</f>
        <v>1051.42752</v>
      </c>
      <c r="G27" s="12">
        <f t="shared" ref="G27:G35" si="4">H27/F27</f>
        <v>37063.79018879019</v>
      </c>
      <c r="H27" s="14">
        <v>38969889</v>
      </c>
      <c r="I27" s="6"/>
      <c r="J27" s="6">
        <v>1948500</v>
      </c>
      <c r="K27" s="53">
        <v>30000</v>
      </c>
      <c r="L27" s="12">
        <f>H27+J27+K27</f>
        <v>40948389</v>
      </c>
      <c r="M27" s="14">
        <f>L27/F27</f>
        <v>38945.517613995878</v>
      </c>
    </row>
    <row r="28" spans="1:14" x14ac:dyDescent="0.25">
      <c r="B28" s="6">
        <v>1902</v>
      </c>
      <c r="C28">
        <f>64.04*10.764</f>
        <v>689.32655999999997</v>
      </c>
      <c r="F28" s="10">
        <f>C28+D28</f>
        <v>689.32655999999997</v>
      </c>
      <c r="G28" s="12">
        <f t="shared" si="4"/>
        <v>39645.804450070806</v>
      </c>
      <c r="H28" s="14">
        <v>27328906</v>
      </c>
      <c r="J28">
        <v>1639800</v>
      </c>
      <c r="K28" s="53">
        <v>30000</v>
      </c>
      <c r="L28" s="12">
        <f>H28+J28+K28</f>
        <v>28998706</v>
      </c>
      <c r="M28" s="14">
        <f>L28/F28</f>
        <v>42068.168677556831</v>
      </c>
    </row>
    <row r="29" spans="1:14" x14ac:dyDescent="0.25">
      <c r="B29" s="6">
        <v>3702</v>
      </c>
      <c r="C29">
        <v>1646</v>
      </c>
      <c r="F29" s="10">
        <f>C29+D29</f>
        <v>1646</v>
      </c>
      <c r="G29" s="12">
        <f t="shared" si="4"/>
        <v>40886.998784933174</v>
      </c>
      <c r="H29" s="14">
        <v>67300000</v>
      </c>
    </row>
    <row r="30" spans="1:14" x14ac:dyDescent="0.25">
      <c r="B30" s="6">
        <v>3401</v>
      </c>
      <c r="C30">
        <v>2533</v>
      </c>
      <c r="F30" s="10">
        <f>C30+D30</f>
        <v>2533</v>
      </c>
      <c r="G30" s="12">
        <f t="shared" si="4"/>
        <v>30990.919857876037</v>
      </c>
      <c r="H30" s="14">
        <v>78500000</v>
      </c>
    </row>
    <row r="31" spans="1:14" x14ac:dyDescent="0.25">
      <c r="B31" s="6"/>
    </row>
    <row r="32" spans="1:14" x14ac:dyDescent="0.25">
      <c r="C32">
        <f>137.22*10.764</f>
        <v>1477.0360799999999</v>
      </c>
      <c r="F32">
        <v>1477</v>
      </c>
      <c r="G32" s="12">
        <f t="shared" si="4"/>
        <v>35689.851726472582</v>
      </c>
      <c r="H32" s="14">
        <v>52713911</v>
      </c>
    </row>
    <row r="33" spans="3:8" x14ac:dyDescent="0.25">
      <c r="C33">
        <f>92.99*10.764</f>
        <v>1000.9443599999998</v>
      </c>
      <c r="F33">
        <f>C33</f>
        <v>1000.9443599999998</v>
      </c>
      <c r="G33" s="12">
        <f t="shared" si="4"/>
        <v>35342.878599166099</v>
      </c>
      <c r="H33" s="14">
        <v>35376255</v>
      </c>
    </row>
    <row r="34" spans="3:8" x14ac:dyDescent="0.25">
      <c r="C34">
        <f>77.02*10.764</f>
        <v>829.04327999999987</v>
      </c>
      <c r="F34">
        <f>C34</f>
        <v>829.04327999999987</v>
      </c>
      <c r="G34" s="6">
        <f t="shared" si="4"/>
        <v>37233.957194611125</v>
      </c>
      <c r="H34" s="14">
        <v>30868562</v>
      </c>
    </row>
    <row r="35" spans="3:8" x14ac:dyDescent="0.25">
      <c r="C35">
        <f>137.29*10.764</f>
        <v>1477.7895599999999</v>
      </c>
      <c r="F35">
        <f>C35</f>
        <v>1477.7895599999999</v>
      </c>
      <c r="G35" s="6">
        <f t="shared" si="4"/>
        <v>35962.765902879975</v>
      </c>
      <c r="H35" s="14">
        <v>53145400</v>
      </c>
    </row>
    <row r="70" spans="17:17" x14ac:dyDescent="0.25">
      <c r="Q70">
        <v>192200</v>
      </c>
    </row>
    <row r="71" spans="17:17" x14ac:dyDescent="0.25">
      <c r="Q71">
        <f>Q70/10.764</f>
        <v>17855.815681902641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>
      <selection activeCell="G19" sqref="G1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750A-9444-4447-A8D8-31467F5215D1}">
  <dimension ref="A1:P118"/>
  <sheetViews>
    <sheetView topLeftCell="A112" zoomScale="175" zoomScaleNormal="175" workbookViewId="0">
      <selection activeCell="F2" sqref="F2:F4"/>
    </sheetView>
  </sheetViews>
  <sheetFormatPr defaultRowHeight="16.5" x14ac:dyDescent="0.3"/>
  <cols>
    <col min="1" max="1" width="5" style="82" customWidth="1"/>
    <col min="2" max="2" width="5.42578125" style="82" customWidth="1"/>
    <col min="3" max="3" width="4.140625" style="82" customWidth="1"/>
    <col min="4" max="4" width="6.85546875" style="83" customWidth="1"/>
    <col min="5" max="7" width="5.5703125" style="83" customWidth="1"/>
    <col min="8" max="8" width="6.5703125" style="36" customWidth="1"/>
    <col min="9" max="9" width="7.7109375" style="36" customWidth="1"/>
    <col min="10" max="10" width="11.85546875" style="36" customWidth="1"/>
    <col min="11" max="11" width="11.140625" style="36" customWidth="1"/>
    <col min="12" max="12" width="7.85546875" style="36" customWidth="1"/>
    <col min="13" max="13" width="10.5703125" style="36" customWidth="1"/>
    <col min="14" max="14" width="6.7109375" style="36" customWidth="1"/>
    <col min="15" max="15" width="15" style="37" customWidth="1"/>
    <col min="16" max="16" width="9.140625" style="37"/>
    <col min="17" max="16384" width="9.140625" style="36"/>
  </cols>
  <sheetData>
    <row r="1" spans="1:16" ht="60.75" customHeight="1" x14ac:dyDescent="0.3">
      <c r="A1" s="56" t="s">
        <v>1</v>
      </c>
      <c r="B1" s="65" t="s">
        <v>0</v>
      </c>
      <c r="C1" s="65" t="s">
        <v>3</v>
      </c>
      <c r="D1" s="65" t="s">
        <v>2</v>
      </c>
      <c r="E1" s="65" t="s">
        <v>26</v>
      </c>
      <c r="F1" s="65" t="s">
        <v>45</v>
      </c>
      <c r="G1" s="65" t="s">
        <v>46</v>
      </c>
      <c r="H1" s="65" t="s">
        <v>4</v>
      </c>
      <c r="I1" s="65" t="s">
        <v>58</v>
      </c>
      <c r="J1" s="65" t="s">
        <v>59</v>
      </c>
      <c r="K1" s="65" t="s">
        <v>60</v>
      </c>
      <c r="L1" s="65" t="s">
        <v>61</v>
      </c>
      <c r="M1" s="65" t="s">
        <v>62</v>
      </c>
      <c r="N1" s="65" t="s">
        <v>18</v>
      </c>
    </row>
    <row r="2" spans="1:16" s="39" customFormat="1" ht="12.75" x14ac:dyDescent="0.2">
      <c r="A2" s="66">
        <v>1</v>
      </c>
      <c r="B2" s="66">
        <v>1102</v>
      </c>
      <c r="C2" s="66">
        <v>11</v>
      </c>
      <c r="D2" s="66" t="s">
        <v>16</v>
      </c>
      <c r="E2" s="67">
        <v>700</v>
      </c>
      <c r="F2" s="67">
        <v>69</v>
      </c>
      <c r="G2" s="67">
        <f t="shared" ref="G2:G64" si="0">E2+F2</f>
        <v>769</v>
      </c>
      <c r="H2" s="67">
        <f t="shared" ref="H2:H64" si="1">G2*1.1</f>
        <v>845.90000000000009</v>
      </c>
      <c r="I2" s="67">
        <v>47000</v>
      </c>
      <c r="J2" s="68">
        <f>G2*I2</f>
        <v>36143000</v>
      </c>
      <c r="K2" s="69">
        <f>ROUND(J2*1.12,0)</f>
        <v>40480160</v>
      </c>
      <c r="L2" s="70">
        <f>MROUND((K2*0.03/12),500)</f>
        <v>101000</v>
      </c>
      <c r="M2" s="69">
        <f t="shared" ref="M2:M64" si="2">H2*3500</f>
        <v>2960650.0000000005</v>
      </c>
      <c r="N2" s="66" t="s">
        <v>20</v>
      </c>
      <c r="O2" s="38"/>
      <c r="P2" s="38"/>
    </row>
    <row r="3" spans="1:16" s="39" customFormat="1" ht="12.75" x14ac:dyDescent="0.2">
      <c r="A3" s="66">
        <v>2</v>
      </c>
      <c r="B3" s="66">
        <v>1103</v>
      </c>
      <c r="C3" s="66">
        <v>11</v>
      </c>
      <c r="D3" s="66" t="s">
        <v>16</v>
      </c>
      <c r="E3" s="67">
        <v>685</v>
      </c>
      <c r="F3" s="67">
        <v>71</v>
      </c>
      <c r="G3" s="67">
        <f t="shared" si="0"/>
        <v>756</v>
      </c>
      <c r="H3" s="67">
        <f t="shared" si="1"/>
        <v>831.6</v>
      </c>
      <c r="I3" s="67">
        <v>47000</v>
      </c>
      <c r="J3" s="68">
        <f t="shared" ref="J3:J65" si="3">G3*I3</f>
        <v>35532000</v>
      </c>
      <c r="K3" s="69">
        <f t="shared" ref="K3:K65" si="4">ROUND(J3*1.12,0)</f>
        <v>39795840</v>
      </c>
      <c r="L3" s="70">
        <f t="shared" ref="L3:L65" si="5">MROUND((K3*0.03/12),500)</f>
        <v>99500</v>
      </c>
      <c r="M3" s="69">
        <f t="shared" si="2"/>
        <v>2910600</v>
      </c>
      <c r="N3" s="66" t="s">
        <v>20</v>
      </c>
      <c r="O3" s="38"/>
      <c r="P3" s="38"/>
    </row>
    <row r="4" spans="1:16" s="39" customFormat="1" ht="12.75" x14ac:dyDescent="0.2">
      <c r="A4" s="66">
        <v>3</v>
      </c>
      <c r="B4" s="66">
        <v>1104</v>
      </c>
      <c r="C4" s="66">
        <v>11</v>
      </c>
      <c r="D4" s="66" t="s">
        <v>32</v>
      </c>
      <c r="E4" s="67">
        <v>495</v>
      </c>
      <c r="F4" s="67">
        <v>64</v>
      </c>
      <c r="G4" s="67">
        <f t="shared" si="0"/>
        <v>559</v>
      </c>
      <c r="H4" s="67">
        <f t="shared" si="1"/>
        <v>614.90000000000009</v>
      </c>
      <c r="I4" s="67">
        <v>47000</v>
      </c>
      <c r="J4" s="68">
        <f t="shared" si="3"/>
        <v>26273000</v>
      </c>
      <c r="K4" s="69">
        <f t="shared" si="4"/>
        <v>29425760</v>
      </c>
      <c r="L4" s="70">
        <f t="shared" si="5"/>
        <v>73500</v>
      </c>
      <c r="M4" s="69">
        <f t="shared" si="2"/>
        <v>2152150.0000000005</v>
      </c>
      <c r="N4" s="66" t="s">
        <v>20</v>
      </c>
      <c r="O4" s="38"/>
      <c r="P4" s="38"/>
    </row>
    <row r="5" spans="1:16" s="39" customFormat="1" ht="12.75" x14ac:dyDescent="0.2">
      <c r="A5" s="66">
        <v>4</v>
      </c>
      <c r="B5" s="66">
        <v>1201</v>
      </c>
      <c r="C5" s="66">
        <v>12</v>
      </c>
      <c r="D5" s="66" t="s">
        <v>16</v>
      </c>
      <c r="E5" s="67">
        <v>762</v>
      </c>
      <c r="F5" s="67">
        <v>38</v>
      </c>
      <c r="G5" s="67">
        <f t="shared" si="0"/>
        <v>800</v>
      </c>
      <c r="H5" s="67">
        <f t="shared" si="1"/>
        <v>880.00000000000011</v>
      </c>
      <c r="I5" s="67">
        <v>47120</v>
      </c>
      <c r="J5" s="68">
        <f t="shared" si="3"/>
        <v>37696000</v>
      </c>
      <c r="K5" s="69">
        <f t="shared" si="4"/>
        <v>42219520</v>
      </c>
      <c r="L5" s="70">
        <f t="shared" si="5"/>
        <v>105500</v>
      </c>
      <c r="M5" s="69">
        <f t="shared" si="2"/>
        <v>3080000.0000000005</v>
      </c>
      <c r="N5" s="66" t="s">
        <v>20</v>
      </c>
      <c r="O5" s="38"/>
      <c r="P5" s="38"/>
    </row>
    <row r="6" spans="1:16" s="39" customFormat="1" ht="12.75" x14ac:dyDescent="0.2">
      <c r="A6" s="66">
        <v>5</v>
      </c>
      <c r="B6" s="66">
        <v>1202</v>
      </c>
      <c r="C6" s="66">
        <v>12</v>
      </c>
      <c r="D6" s="66" t="s">
        <v>16</v>
      </c>
      <c r="E6" s="67">
        <v>700</v>
      </c>
      <c r="F6" s="67">
        <v>69</v>
      </c>
      <c r="G6" s="67">
        <f t="shared" si="0"/>
        <v>769</v>
      </c>
      <c r="H6" s="67">
        <f t="shared" si="1"/>
        <v>845.90000000000009</v>
      </c>
      <c r="I6" s="67">
        <v>47120</v>
      </c>
      <c r="J6" s="68">
        <f t="shared" si="3"/>
        <v>36235280</v>
      </c>
      <c r="K6" s="69">
        <f t="shared" si="4"/>
        <v>40583514</v>
      </c>
      <c r="L6" s="70">
        <f t="shared" si="5"/>
        <v>101500</v>
      </c>
      <c r="M6" s="69">
        <f t="shared" si="2"/>
        <v>2960650.0000000005</v>
      </c>
      <c r="N6" s="66" t="s">
        <v>20</v>
      </c>
      <c r="O6" s="38"/>
      <c r="P6" s="38"/>
    </row>
    <row r="7" spans="1:16" s="39" customFormat="1" ht="12.75" x14ac:dyDescent="0.2">
      <c r="A7" s="66">
        <v>6</v>
      </c>
      <c r="B7" s="66">
        <v>1203</v>
      </c>
      <c r="C7" s="66">
        <v>12</v>
      </c>
      <c r="D7" s="66" t="s">
        <v>16</v>
      </c>
      <c r="E7" s="67">
        <v>685</v>
      </c>
      <c r="F7" s="67">
        <v>71</v>
      </c>
      <c r="G7" s="67">
        <f t="shared" si="0"/>
        <v>756</v>
      </c>
      <c r="H7" s="67">
        <f t="shared" si="1"/>
        <v>831.6</v>
      </c>
      <c r="I7" s="67">
        <v>47120</v>
      </c>
      <c r="J7" s="68">
        <f t="shared" si="3"/>
        <v>35622720</v>
      </c>
      <c r="K7" s="69">
        <f t="shared" si="4"/>
        <v>39897446</v>
      </c>
      <c r="L7" s="70">
        <f t="shared" si="5"/>
        <v>99500</v>
      </c>
      <c r="M7" s="69">
        <f t="shared" si="2"/>
        <v>2910600</v>
      </c>
      <c r="N7" s="66" t="s">
        <v>20</v>
      </c>
      <c r="O7" s="38"/>
      <c r="P7" s="38"/>
    </row>
    <row r="8" spans="1:16" s="39" customFormat="1" ht="12.75" x14ac:dyDescent="0.2">
      <c r="A8" s="66">
        <v>7</v>
      </c>
      <c r="B8" s="66">
        <v>1204</v>
      </c>
      <c r="C8" s="66">
        <v>12</v>
      </c>
      <c r="D8" s="66" t="s">
        <v>32</v>
      </c>
      <c r="E8" s="67">
        <v>495</v>
      </c>
      <c r="F8" s="67">
        <v>64</v>
      </c>
      <c r="G8" s="67">
        <f t="shared" si="0"/>
        <v>559</v>
      </c>
      <c r="H8" s="67">
        <f t="shared" si="1"/>
        <v>614.90000000000009</v>
      </c>
      <c r="I8" s="67">
        <v>47120</v>
      </c>
      <c r="J8" s="68">
        <f t="shared" si="3"/>
        <v>26340080</v>
      </c>
      <c r="K8" s="69">
        <f t="shared" si="4"/>
        <v>29500890</v>
      </c>
      <c r="L8" s="70">
        <f t="shared" si="5"/>
        <v>74000</v>
      </c>
      <c r="M8" s="69">
        <f t="shared" si="2"/>
        <v>2152150.0000000005</v>
      </c>
      <c r="N8" s="66" t="s">
        <v>20</v>
      </c>
      <c r="O8" s="38"/>
      <c r="P8" s="38"/>
    </row>
    <row r="9" spans="1:16" s="39" customFormat="1" ht="12.75" x14ac:dyDescent="0.2">
      <c r="A9" s="66">
        <v>8</v>
      </c>
      <c r="B9" s="66">
        <v>1301</v>
      </c>
      <c r="C9" s="66">
        <v>13</v>
      </c>
      <c r="D9" s="66" t="s">
        <v>16</v>
      </c>
      <c r="E9" s="67">
        <v>762</v>
      </c>
      <c r="F9" s="67">
        <v>38</v>
      </c>
      <c r="G9" s="67">
        <f t="shared" si="0"/>
        <v>800</v>
      </c>
      <c r="H9" s="67">
        <f t="shared" si="1"/>
        <v>880.00000000000011</v>
      </c>
      <c r="I9" s="67">
        <v>47240</v>
      </c>
      <c r="J9" s="68">
        <f t="shared" si="3"/>
        <v>37792000</v>
      </c>
      <c r="K9" s="69">
        <f t="shared" si="4"/>
        <v>42327040</v>
      </c>
      <c r="L9" s="70">
        <f t="shared" si="5"/>
        <v>106000</v>
      </c>
      <c r="M9" s="69">
        <f t="shared" si="2"/>
        <v>3080000.0000000005</v>
      </c>
      <c r="N9" s="66" t="s">
        <v>20</v>
      </c>
      <c r="O9" s="38"/>
      <c r="P9" s="38"/>
    </row>
    <row r="10" spans="1:16" s="39" customFormat="1" ht="12.75" x14ac:dyDescent="0.2">
      <c r="A10" s="66">
        <v>9</v>
      </c>
      <c r="B10" s="66">
        <v>1302</v>
      </c>
      <c r="C10" s="66">
        <v>13</v>
      </c>
      <c r="D10" s="66" t="s">
        <v>16</v>
      </c>
      <c r="E10" s="67">
        <v>700</v>
      </c>
      <c r="F10" s="67">
        <v>69</v>
      </c>
      <c r="G10" s="67">
        <f t="shared" si="0"/>
        <v>769</v>
      </c>
      <c r="H10" s="67">
        <f t="shared" si="1"/>
        <v>845.90000000000009</v>
      </c>
      <c r="I10" s="67">
        <v>47240</v>
      </c>
      <c r="J10" s="68">
        <f t="shared" si="3"/>
        <v>36327560</v>
      </c>
      <c r="K10" s="69">
        <f t="shared" si="4"/>
        <v>40686867</v>
      </c>
      <c r="L10" s="70">
        <f t="shared" si="5"/>
        <v>101500</v>
      </c>
      <c r="M10" s="69">
        <f t="shared" si="2"/>
        <v>2960650.0000000005</v>
      </c>
      <c r="N10" s="66" t="s">
        <v>20</v>
      </c>
      <c r="O10" s="38"/>
      <c r="P10" s="38"/>
    </row>
    <row r="11" spans="1:16" s="39" customFormat="1" ht="12.75" x14ac:dyDescent="0.2">
      <c r="A11" s="66">
        <v>10</v>
      </c>
      <c r="B11" s="66">
        <v>1303</v>
      </c>
      <c r="C11" s="66">
        <v>13</v>
      </c>
      <c r="D11" s="66" t="s">
        <v>16</v>
      </c>
      <c r="E11" s="67">
        <v>685</v>
      </c>
      <c r="F11" s="67">
        <v>71</v>
      </c>
      <c r="G11" s="67">
        <f t="shared" si="0"/>
        <v>756</v>
      </c>
      <c r="H11" s="67">
        <f t="shared" si="1"/>
        <v>831.6</v>
      </c>
      <c r="I11" s="67">
        <v>47240</v>
      </c>
      <c r="J11" s="68">
        <f t="shared" si="3"/>
        <v>35713440</v>
      </c>
      <c r="K11" s="69">
        <f t="shared" si="4"/>
        <v>39999053</v>
      </c>
      <c r="L11" s="70">
        <f t="shared" si="5"/>
        <v>100000</v>
      </c>
      <c r="M11" s="69">
        <f t="shared" si="2"/>
        <v>2910600</v>
      </c>
      <c r="N11" s="66" t="s">
        <v>20</v>
      </c>
      <c r="O11" s="38"/>
      <c r="P11" s="38"/>
    </row>
    <row r="12" spans="1:16" s="39" customFormat="1" ht="12.75" x14ac:dyDescent="0.2">
      <c r="A12" s="66">
        <v>11</v>
      </c>
      <c r="B12" s="66">
        <v>1401</v>
      </c>
      <c r="C12" s="66">
        <v>14</v>
      </c>
      <c r="D12" s="66" t="s">
        <v>16</v>
      </c>
      <c r="E12" s="67">
        <v>762</v>
      </c>
      <c r="F12" s="67">
        <v>38</v>
      </c>
      <c r="G12" s="67">
        <f t="shared" si="0"/>
        <v>800</v>
      </c>
      <c r="H12" s="67">
        <f t="shared" si="1"/>
        <v>880.00000000000011</v>
      </c>
      <c r="I12" s="67">
        <v>47360</v>
      </c>
      <c r="J12" s="68">
        <f t="shared" si="3"/>
        <v>37888000</v>
      </c>
      <c r="K12" s="69">
        <f t="shared" si="4"/>
        <v>42434560</v>
      </c>
      <c r="L12" s="70">
        <f t="shared" si="5"/>
        <v>106000</v>
      </c>
      <c r="M12" s="69">
        <f t="shared" si="2"/>
        <v>3080000.0000000005</v>
      </c>
      <c r="N12" s="66" t="s">
        <v>20</v>
      </c>
      <c r="O12" s="38"/>
      <c r="P12" s="38"/>
    </row>
    <row r="13" spans="1:16" s="39" customFormat="1" ht="12.75" x14ac:dyDescent="0.2">
      <c r="A13" s="66">
        <v>12</v>
      </c>
      <c r="B13" s="66">
        <v>1402</v>
      </c>
      <c r="C13" s="66">
        <v>14</v>
      </c>
      <c r="D13" s="66" t="s">
        <v>16</v>
      </c>
      <c r="E13" s="67">
        <v>700</v>
      </c>
      <c r="F13" s="67">
        <v>69</v>
      </c>
      <c r="G13" s="67">
        <f t="shared" si="0"/>
        <v>769</v>
      </c>
      <c r="H13" s="67">
        <f t="shared" si="1"/>
        <v>845.90000000000009</v>
      </c>
      <c r="I13" s="67">
        <v>47360</v>
      </c>
      <c r="J13" s="68">
        <f t="shared" si="3"/>
        <v>36419840</v>
      </c>
      <c r="K13" s="69">
        <f t="shared" si="4"/>
        <v>40790221</v>
      </c>
      <c r="L13" s="70">
        <f t="shared" si="5"/>
        <v>102000</v>
      </c>
      <c r="M13" s="69">
        <f t="shared" si="2"/>
        <v>2960650.0000000005</v>
      </c>
      <c r="N13" s="66" t="s">
        <v>20</v>
      </c>
      <c r="O13" s="38"/>
      <c r="P13" s="38"/>
    </row>
    <row r="14" spans="1:16" s="39" customFormat="1" ht="12.75" x14ac:dyDescent="0.2">
      <c r="A14" s="66">
        <v>13</v>
      </c>
      <c r="B14" s="66">
        <v>1403</v>
      </c>
      <c r="C14" s="66">
        <v>14</v>
      </c>
      <c r="D14" s="66" t="s">
        <v>16</v>
      </c>
      <c r="E14" s="67">
        <v>685</v>
      </c>
      <c r="F14" s="67">
        <v>71</v>
      </c>
      <c r="G14" s="67">
        <f t="shared" si="0"/>
        <v>756</v>
      </c>
      <c r="H14" s="67">
        <f t="shared" si="1"/>
        <v>831.6</v>
      </c>
      <c r="I14" s="67">
        <v>47360</v>
      </c>
      <c r="J14" s="68">
        <f t="shared" si="3"/>
        <v>35804160</v>
      </c>
      <c r="K14" s="69">
        <f t="shared" si="4"/>
        <v>40100659</v>
      </c>
      <c r="L14" s="70">
        <f t="shared" si="5"/>
        <v>100500</v>
      </c>
      <c r="M14" s="69">
        <f t="shared" si="2"/>
        <v>2910600</v>
      </c>
      <c r="N14" s="66" t="s">
        <v>20</v>
      </c>
      <c r="O14" s="38"/>
      <c r="P14" s="38"/>
    </row>
    <row r="15" spans="1:16" s="39" customFormat="1" ht="12.75" x14ac:dyDescent="0.2">
      <c r="A15" s="66">
        <v>14</v>
      </c>
      <c r="B15" s="66">
        <v>1404</v>
      </c>
      <c r="C15" s="66">
        <v>14</v>
      </c>
      <c r="D15" s="66" t="s">
        <v>32</v>
      </c>
      <c r="E15" s="67">
        <v>495</v>
      </c>
      <c r="F15" s="67">
        <v>64</v>
      </c>
      <c r="G15" s="67">
        <f t="shared" si="0"/>
        <v>559</v>
      </c>
      <c r="H15" s="67">
        <f t="shared" si="1"/>
        <v>614.90000000000009</v>
      </c>
      <c r="I15" s="67">
        <v>47360</v>
      </c>
      <c r="J15" s="68">
        <f t="shared" si="3"/>
        <v>26474240</v>
      </c>
      <c r="K15" s="69">
        <f t="shared" si="4"/>
        <v>29651149</v>
      </c>
      <c r="L15" s="70">
        <f t="shared" si="5"/>
        <v>74000</v>
      </c>
      <c r="M15" s="69">
        <f t="shared" si="2"/>
        <v>2152150.0000000005</v>
      </c>
      <c r="N15" s="66" t="s">
        <v>20</v>
      </c>
      <c r="O15" s="38"/>
      <c r="P15" s="38"/>
    </row>
    <row r="16" spans="1:16" s="39" customFormat="1" ht="12.75" x14ac:dyDescent="0.2">
      <c r="A16" s="66">
        <v>15</v>
      </c>
      <c r="B16" s="66">
        <v>1501</v>
      </c>
      <c r="C16" s="66">
        <v>15</v>
      </c>
      <c r="D16" s="66" t="s">
        <v>16</v>
      </c>
      <c r="E16" s="67">
        <v>762</v>
      </c>
      <c r="F16" s="67">
        <v>38</v>
      </c>
      <c r="G16" s="67">
        <f t="shared" si="0"/>
        <v>800</v>
      </c>
      <c r="H16" s="67">
        <f t="shared" si="1"/>
        <v>880.00000000000011</v>
      </c>
      <c r="I16" s="67">
        <v>47480</v>
      </c>
      <c r="J16" s="68">
        <f t="shared" si="3"/>
        <v>37984000</v>
      </c>
      <c r="K16" s="69">
        <f t="shared" si="4"/>
        <v>42542080</v>
      </c>
      <c r="L16" s="70">
        <f t="shared" si="5"/>
        <v>106500</v>
      </c>
      <c r="M16" s="69">
        <f t="shared" si="2"/>
        <v>3080000.0000000005</v>
      </c>
      <c r="N16" s="66" t="s">
        <v>20</v>
      </c>
      <c r="O16" s="38"/>
      <c r="P16" s="38"/>
    </row>
    <row r="17" spans="1:16" s="39" customFormat="1" ht="12.75" x14ac:dyDescent="0.2">
      <c r="A17" s="66">
        <v>16</v>
      </c>
      <c r="B17" s="66">
        <v>1502</v>
      </c>
      <c r="C17" s="66">
        <v>15</v>
      </c>
      <c r="D17" s="66" t="s">
        <v>16</v>
      </c>
      <c r="E17" s="67">
        <v>700</v>
      </c>
      <c r="F17" s="67">
        <v>69</v>
      </c>
      <c r="G17" s="67">
        <f t="shared" si="0"/>
        <v>769</v>
      </c>
      <c r="H17" s="67">
        <f t="shared" si="1"/>
        <v>845.90000000000009</v>
      </c>
      <c r="I17" s="67">
        <v>47480</v>
      </c>
      <c r="J17" s="68">
        <f t="shared" si="3"/>
        <v>36512120</v>
      </c>
      <c r="K17" s="69">
        <f t="shared" si="4"/>
        <v>40893574</v>
      </c>
      <c r="L17" s="70">
        <f t="shared" si="5"/>
        <v>102000</v>
      </c>
      <c r="M17" s="69">
        <f t="shared" si="2"/>
        <v>2960650.0000000005</v>
      </c>
      <c r="N17" s="66" t="s">
        <v>20</v>
      </c>
      <c r="O17" s="38"/>
      <c r="P17" s="38"/>
    </row>
    <row r="18" spans="1:16" s="39" customFormat="1" ht="12.75" x14ac:dyDescent="0.2">
      <c r="A18" s="66">
        <v>17</v>
      </c>
      <c r="B18" s="66">
        <v>1503</v>
      </c>
      <c r="C18" s="66">
        <v>15</v>
      </c>
      <c r="D18" s="66" t="s">
        <v>16</v>
      </c>
      <c r="E18" s="67">
        <v>685</v>
      </c>
      <c r="F18" s="67">
        <v>71</v>
      </c>
      <c r="G18" s="67">
        <f t="shared" si="0"/>
        <v>756</v>
      </c>
      <c r="H18" s="67">
        <f t="shared" si="1"/>
        <v>831.6</v>
      </c>
      <c r="I18" s="67">
        <v>47480</v>
      </c>
      <c r="J18" s="68">
        <f t="shared" si="3"/>
        <v>35894880</v>
      </c>
      <c r="K18" s="69">
        <f t="shared" si="4"/>
        <v>40202266</v>
      </c>
      <c r="L18" s="70">
        <f t="shared" si="5"/>
        <v>100500</v>
      </c>
      <c r="M18" s="69">
        <f t="shared" si="2"/>
        <v>2910600</v>
      </c>
      <c r="N18" s="66" t="s">
        <v>20</v>
      </c>
      <c r="O18" s="38"/>
      <c r="P18" s="38"/>
    </row>
    <row r="19" spans="1:16" s="39" customFormat="1" ht="12.75" x14ac:dyDescent="0.2">
      <c r="A19" s="66">
        <v>18</v>
      </c>
      <c r="B19" s="66">
        <v>1504</v>
      </c>
      <c r="C19" s="66">
        <v>15</v>
      </c>
      <c r="D19" s="66" t="s">
        <v>32</v>
      </c>
      <c r="E19" s="67">
        <v>495</v>
      </c>
      <c r="F19" s="67">
        <v>64</v>
      </c>
      <c r="G19" s="67">
        <f t="shared" si="0"/>
        <v>559</v>
      </c>
      <c r="H19" s="67">
        <f t="shared" si="1"/>
        <v>614.90000000000009</v>
      </c>
      <c r="I19" s="67">
        <v>47480</v>
      </c>
      <c r="J19" s="68">
        <f t="shared" si="3"/>
        <v>26541320</v>
      </c>
      <c r="K19" s="69">
        <f t="shared" si="4"/>
        <v>29726278</v>
      </c>
      <c r="L19" s="70">
        <f t="shared" si="5"/>
        <v>74500</v>
      </c>
      <c r="M19" s="69">
        <f t="shared" si="2"/>
        <v>2152150.0000000005</v>
      </c>
      <c r="N19" s="66" t="s">
        <v>20</v>
      </c>
      <c r="O19" s="38"/>
      <c r="P19" s="38"/>
    </row>
    <row r="20" spans="1:16" s="39" customFormat="1" ht="12.75" x14ac:dyDescent="0.2">
      <c r="A20" s="66">
        <v>19</v>
      </c>
      <c r="B20" s="66">
        <v>1601</v>
      </c>
      <c r="C20" s="66">
        <v>16</v>
      </c>
      <c r="D20" s="66" t="s">
        <v>16</v>
      </c>
      <c r="E20" s="67">
        <v>762</v>
      </c>
      <c r="F20" s="67">
        <v>38</v>
      </c>
      <c r="G20" s="67">
        <f t="shared" si="0"/>
        <v>800</v>
      </c>
      <c r="H20" s="67">
        <f t="shared" si="1"/>
        <v>880.00000000000011</v>
      </c>
      <c r="I20" s="67">
        <v>47600</v>
      </c>
      <c r="J20" s="68">
        <f t="shared" si="3"/>
        <v>38080000</v>
      </c>
      <c r="K20" s="69">
        <f t="shared" si="4"/>
        <v>42649600</v>
      </c>
      <c r="L20" s="70">
        <f t="shared" si="5"/>
        <v>106500</v>
      </c>
      <c r="M20" s="69">
        <f t="shared" si="2"/>
        <v>3080000.0000000005</v>
      </c>
      <c r="N20" s="66" t="s">
        <v>20</v>
      </c>
      <c r="O20" s="38"/>
      <c r="P20" s="38"/>
    </row>
    <row r="21" spans="1:16" s="39" customFormat="1" ht="12.75" x14ac:dyDescent="0.2">
      <c r="A21" s="66">
        <v>20</v>
      </c>
      <c r="B21" s="66">
        <v>1602</v>
      </c>
      <c r="C21" s="66">
        <v>16</v>
      </c>
      <c r="D21" s="66" t="s">
        <v>16</v>
      </c>
      <c r="E21" s="67">
        <v>700</v>
      </c>
      <c r="F21" s="67">
        <v>69</v>
      </c>
      <c r="G21" s="67">
        <f t="shared" si="0"/>
        <v>769</v>
      </c>
      <c r="H21" s="67">
        <f t="shared" si="1"/>
        <v>845.90000000000009</v>
      </c>
      <c r="I21" s="67">
        <v>47600</v>
      </c>
      <c r="J21" s="68">
        <f t="shared" si="3"/>
        <v>36604400</v>
      </c>
      <c r="K21" s="69">
        <f t="shared" si="4"/>
        <v>40996928</v>
      </c>
      <c r="L21" s="70">
        <f t="shared" si="5"/>
        <v>102500</v>
      </c>
      <c r="M21" s="69">
        <f t="shared" si="2"/>
        <v>2960650.0000000005</v>
      </c>
      <c r="N21" s="66" t="s">
        <v>20</v>
      </c>
      <c r="O21" s="38"/>
      <c r="P21" s="38"/>
    </row>
    <row r="22" spans="1:16" s="39" customFormat="1" ht="12.75" x14ac:dyDescent="0.2">
      <c r="A22" s="66">
        <v>21</v>
      </c>
      <c r="B22" s="66">
        <v>1603</v>
      </c>
      <c r="C22" s="66">
        <v>16</v>
      </c>
      <c r="D22" s="66" t="s">
        <v>16</v>
      </c>
      <c r="E22" s="67">
        <v>685</v>
      </c>
      <c r="F22" s="67">
        <v>71</v>
      </c>
      <c r="G22" s="67">
        <f t="shared" si="0"/>
        <v>756</v>
      </c>
      <c r="H22" s="67">
        <f t="shared" si="1"/>
        <v>831.6</v>
      </c>
      <c r="I22" s="67">
        <v>47600</v>
      </c>
      <c r="J22" s="68">
        <f t="shared" si="3"/>
        <v>35985600</v>
      </c>
      <c r="K22" s="69">
        <f t="shared" si="4"/>
        <v>40303872</v>
      </c>
      <c r="L22" s="70">
        <f t="shared" si="5"/>
        <v>101000</v>
      </c>
      <c r="M22" s="69">
        <f t="shared" si="2"/>
        <v>2910600</v>
      </c>
      <c r="N22" s="66" t="s">
        <v>20</v>
      </c>
      <c r="O22" s="38"/>
      <c r="P22" s="38"/>
    </row>
    <row r="23" spans="1:16" s="39" customFormat="1" ht="12.75" x14ac:dyDescent="0.2">
      <c r="A23" s="66">
        <v>22</v>
      </c>
      <c r="B23" s="66">
        <v>1604</v>
      </c>
      <c r="C23" s="66">
        <v>16</v>
      </c>
      <c r="D23" s="66" t="s">
        <v>32</v>
      </c>
      <c r="E23" s="67">
        <v>495</v>
      </c>
      <c r="F23" s="67">
        <v>64</v>
      </c>
      <c r="G23" s="67">
        <f t="shared" si="0"/>
        <v>559</v>
      </c>
      <c r="H23" s="67">
        <f t="shared" si="1"/>
        <v>614.90000000000009</v>
      </c>
      <c r="I23" s="67">
        <v>47600</v>
      </c>
      <c r="J23" s="68">
        <f t="shared" si="3"/>
        <v>26608400</v>
      </c>
      <c r="K23" s="69">
        <f t="shared" si="4"/>
        <v>29801408</v>
      </c>
      <c r="L23" s="70">
        <f t="shared" si="5"/>
        <v>74500</v>
      </c>
      <c r="M23" s="69">
        <f t="shared" si="2"/>
        <v>2152150.0000000005</v>
      </c>
      <c r="N23" s="66" t="s">
        <v>20</v>
      </c>
      <c r="O23" s="38"/>
      <c r="P23" s="38"/>
    </row>
    <row r="24" spans="1:16" s="39" customFormat="1" ht="12.75" x14ac:dyDescent="0.2">
      <c r="A24" s="66">
        <v>23</v>
      </c>
      <c r="B24" s="66">
        <v>1701</v>
      </c>
      <c r="C24" s="66">
        <v>17</v>
      </c>
      <c r="D24" s="66" t="s">
        <v>16</v>
      </c>
      <c r="E24" s="67">
        <v>762</v>
      </c>
      <c r="F24" s="67">
        <v>38</v>
      </c>
      <c r="G24" s="67">
        <f t="shared" si="0"/>
        <v>800</v>
      </c>
      <c r="H24" s="67">
        <f t="shared" si="1"/>
        <v>880.00000000000011</v>
      </c>
      <c r="I24" s="67">
        <v>47720</v>
      </c>
      <c r="J24" s="68">
        <f t="shared" si="3"/>
        <v>38176000</v>
      </c>
      <c r="K24" s="69">
        <f t="shared" si="4"/>
        <v>42757120</v>
      </c>
      <c r="L24" s="70">
        <f t="shared" si="5"/>
        <v>107000</v>
      </c>
      <c r="M24" s="69">
        <f t="shared" si="2"/>
        <v>3080000.0000000005</v>
      </c>
      <c r="N24" s="66" t="s">
        <v>20</v>
      </c>
      <c r="O24" s="38"/>
      <c r="P24" s="38"/>
    </row>
    <row r="25" spans="1:16" s="39" customFormat="1" ht="12.75" x14ac:dyDescent="0.2">
      <c r="A25" s="66">
        <v>24</v>
      </c>
      <c r="B25" s="66">
        <v>1702</v>
      </c>
      <c r="C25" s="66">
        <v>17</v>
      </c>
      <c r="D25" s="66" t="s">
        <v>16</v>
      </c>
      <c r="E25" s="67">
        <v>700</v>
      </c>
      <c r="F25" s="67">
        <v>69</v>
      </c>
      <c r="G25" s="67">
        <f t="shared" si="0"/>
        <v>769</v>
      </c>
      <c r="H25" s="67">
        <f t="shared" si="1"/>
        <v>845.90000000000009</v>
      </c>
      <c r="I25" s="67">
        <v>47720</v>
      </c>
      <c r="J25" s="68">
        <f t="shared" si="3"/>
        <v>36696680</v>
      </c>
      <c r="K25" s="69">
        <f t="shared" si="4"/>
        <v>41100282</v>
      </c>
      <c r="L25" s="70">
        <f t="shared" si="5"/>
        <v>103000</v>
      </c>
      <c r="M25" s="69">
        <f t="shared" si="2"/>
        <v>2960650.0000000005</v>
      </c>
      <c r="N25" s="66" t="s">
        <v>20</v>
      </c>
      <c r="O25" s="38"/>
      <c r="P25" s="38"/>
    </row>
    <row r="26" spans="1:16" s="39" customFormat="1" ht="12.75" x14ac:dyDescent="0.2">
      <c r="A26" s="66">
        <v>25</v>
      </c>
      <c r="B26" s="66">
        <v>1703</v>
      </c>
      <c r="C26" s="66">
        <v>17</v>
      </c>
      <c r="D26" s="66" t="s">
        <v>16</v>
      </c>
      <c r="E26" s="67">
        <v>685</v>
      </c>
      <c r="F26" s="67">
        <v>71</v>
      </c>
      <c r="G26" s="67">
        <f t="shared" si="0"/>
        <v>756</v>
      </c>
      <c r="H26" s="67">
        <f t="shared" si="1"/>
        <v>831.6</v>
      </c>
      <c r="I26" s="67">
        <v>47720</v>
      </c>
      <c r="J26" s="68">
        <f t="shared" si="3"/>
        <v>36076320</v>
      </c>
      <c r="K26" s="69">
        <f t="shared" si="4"/>
        <v>40405478</v>
      </c>
      <c r="L26" s="70">
        <f t="shared" si="5"/>
        <v>101000</v>
      </c>
      <c r="M26" s="69">
        <f t="shared" si="2"/>
        <v>2910600</v>
      </c>
      <c r="N26" s="66" t="s">
        <v>20</v>
      </c>
      <c r="O26" s="38"/>
      <c r="P26" s="38"/>
    </row>
    <row r="27" spans="1:16" s="39" customFormat="1" ht="12.75" x14ac:dyDescent="0.2">
      <c r="A27" s="66">
        <v>26</v>
      </c>
      <c r="B27" s="66">
        <v>1704</v>
      </c>
      <c r="C27" s="66">
        <v>17</v>
      </c>
      <c r="D27" s="66" t="s">
        <v>32</v>
      </c>
      <c r="E27" s="67">
        <v>495</v>
      </c>
      <c r="F27" s="67">
        <v>64</v>
      </c>
      <c r="G27" s="67">
        <f t="shared" si="0"/>
        <v>559</v>
      </c>
      <c r="H27" s="67">
        <f t="shared" si="1"/>
        <v>614.90000000000009</v>
      </c>
      <c r="I27" s="67">
        <v>47720</v>
      </c>
      <c r="J27" s="68">
        <f t="shared" si="3"/>
        <v>26675480</v>
      </c>
      <c r="K27" s="69">
        <f t="shared" si="4"/>
        <v>29876538</v>
      </c>
      <c r="L27" s="70">
        <f t="shared" si="5"/>
        <v>74500</v>
      </c>
      <c r="M27" s="69">
        <f t="shared" si="2"/>
        <v>2152150.0000000005</v>
      </c>
      <c r="N27" s="66" t="s">
        <v>20</v>
      </c>
      <c r="O27" s="38"/>
      <c r="P27" s="38"/>
    </row>
    <row r="28" spans="1:16" s="39" customFormat="1" ht="12.75" x14ac:dyDescent="0.2">
      <c r="A28" s="66">
        <v>27</v>
      </c>
      <c r="B28" s="66">
        <v>1802</v>
      </c>
      <c r="C28" s="66">
        <v>18</v>
      </c>
      <c r="D28" s="66" t="s">
        <v>16</v>
      </c>
      <c r="E28" s="67">
        <v>700</v>
      </c>
      <c r="F28" s="67">
        <v>69</v>
      </c>
      <c r="G28" s="67">
        <f t="shared" si="0"/>
        <v>769</v>
      </c>
      <c r="H28" s="67">
        <f t="shared" si="1"/>
        <v>845.90000000000009</v>
      </c>
      <c r="I28" s="67">
        <v>47840</v>
      </c>
      <c r="J28" s="68">
        <f t="shared" si="3"/>
        <v>36788960</v>
      </c>
      <c r="K28" s="69">
        <f t="shared" si="4"/>
        <v>41203635</v>
      </c>
      <c r="L28" s="70">
        <f t="shared" si="5"/>
        <v>103000</v>
      </c>
      <c r="M28" s="69">
        <f t="shared" si="2"/>
        <v>2960650.0000000005</v>
      </c>
      <c r="N28" s="66" t="s">
        <v>20</v>
      </c>
      <c r="O28" s="38"/>
      <c r="P28" s="38"/>
    </row>
    <row r="29" spans="1:16" s="39" customFormat="1" ht="12.75" x14ac:dyDescent="0.2">
      <c r="A29" s="66">
        <v>28</v>
      </c>
      <c r="B29" s="66">
        <v>1803</v>
      </c>
      <c r="C29" s="66">
        <v>18</v>
      </c>
      <c r="D29" s="66" t="s">
        <v>16</v>
      </c>
      <c r="E29" s="67">
        <v>685</v>
      </c>
      <c r="F29" s="67">
        <v>71</v>
      </c>
      <c r="G29" s="67">
        <f t="shared" si="0"/>
        <v>756</v>
      </c>
      <c r="H29" s="67">
        <f t="shared" si="1"/>
        <v>831.6</v>
      </c>
      <c r="I29" s="67">
        <v>47840</v>
      </c>
      <c r="J29" s="68">
        <f t="shared" si="3"/>
        <v>36167040</v>
      </c>
      <c r="K29" s="69">
        <f t="shared" si="4"/>
        <v>40507085</v>
      </c>
      <c r="L29" s="70">
        <f t="shared" si="5"/>
        <v>101500</v>
      </c>
      <c r="M29" s="69">
        <f t="shared" si="2"/>
        <v>2910600</v>
      </c>
      <c r="N29" s="66" t="s">
        <v>20</v>
      </c>
      <c r="O29" s="38"/>
      <c r="P29" s="38"/>
    </row>
    <row r="30" spans="1:16" s="39" customFormat="1" ht="12.75" x14ac:dyDescent="0.2">
      <c r="A30" s="66">
        <v>29</v>
      </c>
      <c r="B30" s="66">
        <v>1804</v>
      </c>
      <c r="C30" s="66">
        <v>18</v>
      </c>
      <c r="D30" s="66" t="s">
        <v>32</v>
      </c>
      <c r="E30" s="67">
        <v>495</v>
      </c>
      <c r="F30" s="67">
        <v>64</v>
      </c>
      <c r="G30" s="67">
        <f t="shared" si="0"/>
        <v>559</v>
      </c>
      <c r="H30" s="67">
        <f t="shared" si="1"/>
        <v>614.90000000000009</v>
      </c>
      <c r="I30" s="67">
        <v>47840</v>
      </c>
      <c r="J30" s="68">
        <f t="shared" si="3"/>
        <v>26742560</v>
      </c>
      <c r="K30" s="69">
        <f t="shared" si="4"/>
        <v>29951667</v>
      </c>
      <c r="L30" s="70">
        <f t="shared" si="5"/>
        <v>75000</v>
      </c>
      <c r="M30" s="69">
        <f t="shared" si="2"/>
        <v>2152150.0000000005</v>
      </c>
      <c r="N30" s="66" t="s">
        <v>20</v>
      </c>
      <c r="O30" s="38"/>
      <c r="P30" s="38"/>
    </row>
    <row r="31" spans="1:16" s="39" customFormat="1" ht="12.75" x14ac:dyDescent="0.2">
      <c r="A31" s="66">
        <v>30</v>
      </c>
      <c r="B31" s="66">
        <v>1901</v>
      </c>
      <c r="C31" s="66">
        <v>19</v>
      </c>
      <c r="D31" s="66" t="s">
        <v>16</v>
      </c>
      <c r="E31" s="67">
        <v>762</v>
      </c>
      <c r="F31" s="67">
        <v>38</v>
      </c>
      <c r="G31" s="67">
        <f t="shared" si="0"/>
        <v>800</v>
      </c>
      <c r="H31" s="67">
        <f t="shared" si="1"/>
        <v>880.00000000000011</v>
      </c>
      <c r="I31" s="67">
        <v>47960</v>
      </c>
      <c r="J31" s="68">
        <f t="shared" si="3"/>
        <v>38368000</v>
      </c>
      <c r="K31" s="69">
        <f t="shared" si="4"/>
        <v>42972160</v>
      </c>
      <c r="L31" s="70">
        <f t="shared" si="5"/>
        <v>107500</v>
      </c>
      <c r="M31" s="69">
        <f t="shared" si="2"/>
        <v>3080000.0000000005</v>
      </c>
      <c r="N31" s="66" t="s">
        <v>20</v>
      </c>
      <c r="O31" s="38"/>
      <c r="P31" s="38"/>
    </row>
    <row r="32" spans="1:16" s="39" customFormat="1" ht="12.75" x14ac:dyDescent="0.2">
      <c r="A32" s="66">
        <v>31</v>
      </c>
      <c r="B32" s="66">
        <v>1902</v>
      </c>
      <c r="C32" s="66">
        <v>19</v>
      </c>
      <c r="D32" s="66" t="s">
        <v>16</v>
      </c>
      <c r="E32" s="67">
        <v>700</v>
      </c>
      <c r="F32" s="67">
        <v>69</v>
      </c>
      <c r="G32" s="67">
        <f t="shared" si="0"/>
        <v>769</v>
      </c>
      <c r="H32" s="67">
        <f t="shared" si="1"/>
        <v>845.90000000000009</v>
      </c>
      <c r="I32" s="67">
        <v>47960</v>
      </c>
      <c r="J32" s="68">
        <f t="shared" si="3"/>
        <v>36881240</v>
      </c>
      <c r="K32" s="69">
        <f t="shared" si="4"/>
        <v>41306989</v>
      </c>
      <c r="L32" s="70">
        <f t="shared" si="5"/>
        <v>103500</v>
      </c>
      <c r="M32" s="69">
        <f t="shared" si="2"/>
        <v>2960650.0000000005</v>
      </c>
      <c r="N32" s="66" t="s">
        <v>20</v>
      </c>
      <c r="O32" s="38"/>
      <c r="P32" s="38"/>
    </row>
    <row r="33" spans="1:16" s="39" customFormat="1" ht="12.75" x14ac:dyDescent="0.2">
      <c r="A33" s="66">
        <v>32</v>
      </c>
      <c r="B33" s="66">
        <v>1903</v>
      </c>
      <c r="C33" s="66">
        <v>19</v>
      </c>
      <c r="D33" s="66" t="s">
        <v>16</v>
      </c>
      <c r="E33" s="67">
        <v>685</v>
      </c>
      <c r="F33" s="67">
        <v>71</v>
      </c>
      <c r="G33" s="67">
        <f t="shared" si="0"/>
        <v>756</v>
      </c>
      <c r="H33" s="67">
        <f t="shared" si="1"/>
        <v>831.6</v>
      </c>
      <c r="I33" s="67">
        <v>47960</v>
      </c>
      <c r="J33" s="68">
        <f t="shared" si="3"/>
        <v>36257760</v>
      </c>
      <c r="K33" s="69">
        <f t="shared" si="4"/>
        <v>40608691</v>
      </c>
      <c r="L33" s="70">
        <f t="shared" si="5"/>
        <v>101500</v>
      </c>
      <c r="M33" s="69">
        <f t="shared" si="2"/>
        <v>2910600</v>
      </c>
      <c r="N33" s="66" t="s">
        <v>20</v>
      </c>
      <c r="O33" s="38"/>
      <c r="P33" s="38"/>
    </row>
    <row r="34" spans="1:16" s="39" customFormat="1" ht="12.75" x14ac:dyDescent="0.2">
      <c r="A34" s="66">
        <v>33</v>
      </c>
      <c r="B34" s="66">
        <v>1904</v>
      </c>
      <c r="C34" s="66">
        <v>19</v>
      </c>
      <c r="D34" s="66" t="s">
        <v>32</v>
      </c>
      <c r="E34" s="67">
        <v>495</v>
      </c>
      <c r="F34" s="67">
        <v>64</v>
      </c>
      <c r="G34" s="67">
        <f t="shared" si="0"/>
        <v>559</v>
      </c>
      <c r="H34" s="67">
        <f t="shared" si="1"/>
        <v>614.90000000000009</v>
      </c>
      <c r="I34" s="67">
        <v>47960</v>
      </c>
      <c r="J34" s="68">
        <f t="shared" si="3"/>
        <v>26809640</v>
      </c>
      <c r="K34" s="69">
        <f t="shared" si="4"/>
        <v>30026797</v>
      </c>
      <c r="L34" s="70">
        <f t="shared" si="5"/>
        <v>75000</v>
      </c>
      <c r="M34" s="69">
        <f t="shared" si="2"/>
        <v>2152150.0000000005</v>
      </c>
      <c r="N34" s="66" t="s">
        <v>20</v>
      </c>
      <c r="O34" s="38"/>
      <c r="P34" s="38"/>
    </row>
    <row r="35" spans="1:16" s="39" customFormat="1" ht="12.75" x14ac:dyDescent="0.2">
      <c r="A35" s="66">
        <v>34</v>
      </c>
      <c r="B35" s="66">
        <v>2001</v>
      </c>
      <c r="C35" s="66">
        <v>20</v>
      </c>
      <c r="D35" s="66" t="s">
        <v>16</v>
      </c>
      <c r="E35" s="67">
        <v>762</v>
      </c>
      <c r="F35" s="67">
        <v>38</v>
      </c>
      <c r="G35" s="67">
        <f t="shared" si="0"/>
        <v>800</v>
      </c>
      <c r="H35" s="67">
        <f t="shared" si="1"/>
        <v>880.00000000000011</v>
      </c>
      <c r="I35" s="67">
        <v>48080</v>
      </c>
      <c r="J35" s="68">
        <f t="shared" si="3"/>
        <v>38464000</v>
      </c>
      <c r="K35" s="69">
        <f t="shared" si="4"/>
        <v>43079680</v>
      </c>
      <c r="L35" s="70">
        <f t="shared" si="5"/>
        <v>107500</v>
      </c>
      <c r="M35" s="69">
        <f t="shared" si="2"/>
        <v>3080000.0000000005</v>
      </c>
      <c r="N35" s="66" t="s">
        <v>20</v>
      </c>
      <c r="O35" s="38"/>
      <c r="P35" s="38"/>
    </row>
    <row r="36" spans="1:16" s="39" customFormat="1" ht="12.75" x14ac:dyDescent="0.2">
      <c r="A36" s="66">
        <v>35</v>
      </c>
      <c r="B36" s="66">
        <v>2002</v>
      </c>
      <c r="C36" s="66">
        <v>20</v>
      </c>
      <c r="D36" s="66" t="s">
        <v>16</v>
      </c>
      <c r="E36" s="67">
        <v>700</v>
      </c>
      <c r="F36" s="67">
        <v>69</v>
      </c>
      <c r="G36" s="67">
        <f t="shared" si="0"/>
        <v>769</v>
      </c>
      <c r="H36" s="67">
        <f t="shared" si="1"/>
        <v>845.90000000000009</v>
      </c>
      <c r="I36" s="67">
        <v>48080</v>
      </c>
      <c r="J36" s="68">
        <f t="shared" si="3"/>
        <v>36973520</v>
      </c>
      <c r="K36" s="69">
        <f t="shared" si="4"/>
        <v>41410342</v>
      </c>
      <c r="L36" s="70">
        <f t="shared" si="5"/>
        <v>103500</v>
      </c>
      <c r="M36" s="69">
        <f t="shared" si="2"/>
        <v>2960650.0000000005</v>
      </c>
      <c r="N36" s="66" t="s">
        <v>20</v>
      </c>
      <c r="O36" s="38"/>
      <c r="P36" s="38"/>
    </row>
    <row r="37" spans="1:16" s="39" customFormat="1" ht="12.75" x14ac:dyDescent="0.2">
      <c r="A37" s="66">
        <v>36</v>
      </c>
      <c r="B37" s="66">
        <v>2003</v>
      </c>
      <c r="C37" s="66">
        <v>20</v>
      </c>
      <c r="D37" s="66" t="s">
        <v>16</v>
      </c>
      <c r="E37" s="67">
        <v>685</v>
      </c>
      <c r="F37" s="67">
        <v>71</v>
      </c>
      <c r="G37" s="67">
        <f t="shared" si="0"/>
        <v>756</v>
      </c>
      <c r="H37" s="67">
        <f t="shared" si="1"/>
        <v>831.6</v>
      </c>
      <c r="I37" s="67">
        <v>48080</v>
      </c>
      <c r="J37" s="68">
        <f t="shared" si="3"/>
        <v>36348480</v>
      </c>
      <c r="K37" s="69">
        <f t="shared" si="4"/>
        <v>40710298</v>
      </c>
      <c r="L37" s="70">
        <f t="shared" si="5"/>
        <v>102000</v>
      </c>
      <c r="M37" s="69">
        <f t="shared" si="2"/>
        <v>2910600</v>
      </c>
      <c r="N37" s="66" t="s">
        <v>20</v>
      </c>
      <c r="O37" s="38"/>
      <c r="P37" s="38"/>
    </row>
    <row r="38" spans="1:16" s="39" customFormat="1" ht="12.75" x14ac:dyDescent="0.2">
      <c r="A38" s="66">
        <v>37</v>
      </c>
      <c r="B38" s="66">
        <v>2004</v>
      </c>
      <c r="C38" s="66">
        <v>20</v>
      </c>
      <c r="D38" s="66" t="s">
        <v>32</v>
      </c>
      <c r="E38" s="67">
        <v>495</v>
      </c>
      <c r="F38" s="67">
        <v>64</v>
      </c>
      <c r="G38" s="67">
        <f t="shared" si="0"/>
        <v>559</v>
      </c>
      <c r="H38" s="67">
        <f t="shared" si="1"/>
        <v>614.90000000000009</v>
      </c>
      <c r="I38" s="67">
        <v>48080</v>
      </c>
      <c r="J38" s="68">
        <f t="shared" si="3"/>
        <v>26876720</v>
      </c>
      <c r="K38" s="69">
        <f t="shared" si="4"/>
        <v>30101926</v>
      </c>
      <c r="L38" s="70">
        <f t="shared" si="5"/>
        <v>75500</v>
      </c>
      <c r="M38" s="69">
        <f t="shared" si="2"/>
        <v>2152150.0000000005</v>
      </c>
      <c r="N38" s="66" t="s">
        <v>20</v>
      </c>
      <c r="O38" s="38"/>
      <c r="P38" s="38"/>
    </row>
    <row r="39" spans="1:16" s="39" customFormat="1" ht="12.75" x14ac:dyDescent="0.2">
      <c r="A39" s="66">
        <v>38</v>
      </c>
      <c r="B39" s="66">
        <v>2101</v>
      </c>
      <c r="C39" s="66">
        <v>21</v>
      </c>
      <c r="D39" s="66" t="s">
        <v>16</v>
      </c>
      <c r="E39" s="67">
        <v>762</v>
      </c>
      <c r="F39" s="67">
        <v>38</v>
      </c>
      <c r="G39" s="67">
        <f t="shared" si="0"/>
        <v>800</v>
      </c>
      <c r="H39" s="67">
        <f t="shared" si="1"/>
        <v>880.00000000000011</v>
      </c>
      <c r="I39" s="67">
        <v>48200</v>
      </c>
      <c r="J39" s="68">
        <f t="shared" si="3"/>
        <v>38560000</v>
      </c>
      <c r="K39" s="69">
        <f t="shared" si="4"/>
        <v>43187200</v>
      </c>
      <c r="L39" s="70">
        <f t="shared" si="5"/>
        <v>108000</v>
      </c>
      <c r="M39" s="69">
        <f t="shared" si="2"/>
        <v>3080000.0000000005</v>
      </c>
      <c r="N39" s="66" t="s">
        <v>20</v>
      </c>
      <c r="O39" s="38"/>
      <c r="P39" s="38"/>
    </row>
    <row r="40" spans="1:16" s="39" customFormat="1" ht="12.75" x14ac:dyDescent="0.2">
      <c r="A40" s="66">
        <v>39</v>
      </c>
      <c r="B40" s="66">
        <v>2102</v>
      </c>
      <c r="C40" s="66">
        <v>21</v>
      </c>
      <c r="D40" s="66" t="s">
        <v>16</v>
      </c>
      <c r="E40" s="67">
        <v>700</v>
      </c>
      <c r="F40" s="67">
        <v>69</v>
      </c>
      <c r="G40" s="67">
        <f t="shared" si="0"/>
        <v>769</v>
      </c>
      <c r="H40" s="67">
        <f t="shared" si="1"/>
        <v>845.90000000000009</v>
      </c>
      <c r="I40" s="67">
        <v>48200</v>
      </c>
      <c r="J40" s="68">
        <f t="shared" si="3"/>
        <v>37065800</v>
      </c>
      <c r="K40" s="69">
        <f t="shared" si="4"/>
        <v>41513696</v>
      </c>
      <c r="L40" s="70">
        <f t="shared" si="5"/>
        <v>104000</v>
      </c>
      <c r="M40" s="69">
        <f t="shared" si="2"/>
        <v>2960650.0000000005</v>
      </c>
      <c r="N40" s="66" t="s">
        <v>20</v>
      </c>
      <c r="O40" s="38"/>
      <c r="P40" s="38"/>
    </row>
    <row r="41" spans="1:16" s="39" customFormat="1" ht="12.75" x14ac:dyDescent="0.2">
      <c r="A41" s="66">
        <v>40</v>
      </c>
      <c r="B41" s="66">
        <v>2103</v>
      </c>
      <c r="C41" s="66">
        <v>21</v>
      </c>
      <c r="D41" s="66" t="s">
        <v>16</v>
      </c>
      <c r="E41" s="67">
        <v>685</v>
      </c>
      <c r="F41" s="67">
        <v>71</v>
      </c>
      <c r="G41" s="67">
        <f t="shared" si="0"/>
        <v>756</v>
      </c>
      <c r="H41" s="67">
        <f t="shared" si="1"/>
        <v>831.6</v>
      </c>
      <c r="I41" s="67">
        <v>48200</v>
      </c>
      <c r="J41" s="68">
        <f t="shared" si="3"/>
        <v>36439200</v>
      </c>
      <c r="K41" s="69">
        <f t="shared" si="4"/>
        <v>40811904</v>
      </c>
      <c r="L41" s="70">
        <f t="shared" si="5"/>
        <v>102000</v>
      </c>
      <c r="M41" s="69">
        <f t="shared" si="2"/>
        <v>2910600</v>
      </c>
      <c r="N41" s="66" t="s">
        <v>20</v>
      </c>
      <c r="O41" s="38"/>
      <c r="P41" s="38"/>
    </row>
    <row r="42" spans="1:16" s="39" customFormat="1" ht="12.75" x14ac:dyDescent="0.2">
      <c r="A42" s="66">
        <v>41</v>
      </c>
      <c r="B42" s="66">
        <v>2104</v>
      </c>
      <c r="C42" s="66">
        <v>21</v>
      </c>
      <c r="D42" s="66" t="s">
        <v>32</v>
      </c>
      <c r="E42" s="67">
        <v>495</v>
      </c>
      <c r="F42" s="67">
        <v>64</v>
      </c>
      <c r="G42" s="67">
        <f t="shared" si="0"/>
        <v>559</v>
      </c>
      <c r="H42" s="67">
        <f t="shared" si="1"/>
        <v>614.90000000000009</v>
      </c>
      <c r="I42" s="67">
        <v>48200</v>
      </c>
      <c r="J42" s="68">
        <f t="shared" si="3"/>
        <v>26943800</v>
      </c>
      <c r="K42" s="69">
        <f t="shared" si="4"/>
        <v>30177056</v>
      </c>
      <c r="L42" s="70">
        <f t="shared" si="5"/>
        <v>75500</v>
      </c>
      <c r="M42" s="69">
        <f t="shared" si="2"/>
        <v>2152150.0000000005</v>
      </c>
      <c r="N42" s="66" t="s">
        <v>20</v>
      </c>
      <c r="O42" s="38"/>
      <c r="P42" s="38"/>
    </row>
    <row r="43" spans="1:16" s="39" customFormat="1" ht="12.75" x14ac:dyDescent="0.2">
      <c r="A43" s="66">
        <v>42</v>
      </c>
      <c r="B43" s="66">
        <v>2201</v>
      </c>
      <c r="C43" s="66">
        <v>22</v>
      </c>
      <c r="D43" s="66" t="s">
        <v>16</v>
      </c>
      <c r="E43" s="67">
        <v>762</v>
      </c>
      <c r="F43" s="67">
        <v>38</v>
      </c>
      <c r="G43" s="67">
        <f t="shared" si="0"/>
        <v>800</v>
      </c>
      <c r="H43" s="67">
        <f t="shared" si="1"/>
        <v>880.00000000000011</v>
      </c>
      <c r="I43" s="67">
        <v>48320</v>
      </c>
      <c r="J43" s="68">
        <f t="shared" si="3"/>
        <v>38656000</v>
      </c>
      <c r="K43" s="69">
        <f t="shared" si="4"/>
        <v>43294720</v>
      </c>
      <c r="L43" s="70">
        <f t="shared" si="5"/>
        <v>108000</v>
      </c>
      <c r="M43" s="69">
        <f t="shared" si="2"/>
        <v>3080000.0000000005</v>
      </c>
      <c r="N43" s="66" t="s">
        <v>20</v>
      </c>
      <c r="O43" s="38"/>
      <c r="P43" s="38"/>
    </row>
    <row r="44" spans="1:16" s="39" customFormat="1" ht="12.75" x14ac:dyDescent="0.2">
      <c r="A44" s="66">
        <v>43</v>
      </c>
      <c r="B44" s="66">
        <v>2202</v>
      </c>
      <c r="C44" s="66">
        <v>22</v>
      </c>
      <c r="D44" s="66" t="s">
        <v>16</v>
      </c>
      <c r="E44" s="67">
        <v>700</v>
      </c>
      <c r="F44" s="67">
        <v>69</v>
      </c>
      <c r="G44" s="67">
        <f t="shared" si="0"/>
        <v>769</v>
      </c>
      <c r="H44" s="67">
        <f t="shared" si="1"/>
        <v>845.90000000000009</v>
      </c>
      <c r="I44" s="67">
        <v>48320</v>
      </c>
      <c r="J44" s="68">
        <f t="shared" si="3"/>
        <v>37158080</v>
      </c>
      <c r="K44" s="69">
        <f t="shared" si="4"/>
        <v>41617050</v>
      </c>
      <c r="L44" s="70">
        <f t="shared" si="5"/>
        <v>104000</v>
      </c>
      <c r="M44" s="69">
        <f t="shared" si="2"/>
        <v>2960650.0000000005</v>
      </c>
      <c r="N44" s="66" t="s">
        <v>20</v>
      </c>
      <c r="O44" s="38"/>
      <c r="P44" s="38"/>
    </row>
    <row r="45" spans="1:16" s="39" customFormat="1" ht="12.75" x14ac:dyDescent="0.2">
      <c r="A45" s="66">
        <v>44</v>
      </c>
      <c r="B45" s="66">
        <v>2203</v>
      </c>
      <c r="C45" s="66">
        <v>22</v>
      </c>
      <c r="D45" s="66" t="s">
        <v>16</v>
      </c>
      <c r="E45" s="67">
        <v>685</v>
      </c>
      <c r="F45" s="67">
        <v>71</v>
      </c>
      <c r="G45" s="67">
        <f t="shared" si="0"/>
        <v>756</v>
      </c>
      <c r="H45" s="67">
        <f t="shared" si="1"/>
        <v>831.6</v>
      </c>
      <c r="I45" s="67">
        <v>48320</v>
      </c>
      <c r="J45" s="68">
        <f t="shared" si="3"/>
        <v>36529920</v>
      </c>
      <c r="K45" s="69">
        <f t="shared" si="4"/>
        <v>40913510</v>
      </c>
      <c r="L45" s="70">
        <f t="shared" si="5"/>
        <v>102500</v>
      </c>
      <c r="M45" s="69">
        <f t="shared" si="2"/>
        <v>2910600</v>
      </c>
      <c r="N45" s="66" t="s">
        <v>20</v>
      </c>
      <c r="O45" s="38"/>
      <c r="P45" s="38"/>
    </row>
    <row r="46" spans="1:16" s="39" customFormat="1" ht="12.75" x14ac:dyDescent="0.2">
      <c r="A46" s="66">
        <v>45</v>
      </c>
      <c r="B46" s="66">
        <v>2204</v>
      </c>
      <c r="C46" s="66">
        <v>22</v>
      </c>
      <c r="D46" s="66" t="s">
        <v>32</v>
      </c>
      <c r="E46" s="67">
        <v>495</v>
      </c>
      <c r="F46" s="67">
        <v>64</v>
      </c>
      <c r="G46" s="67">
        <f t="shared" si="0"/>
        <v>559</v>
      </c>
      <c r="H46" s="67">
        <f t="shared" si="1"/>
        <v>614.90000000000009</v>
      </c>
      <c r="I46" s="67">
        <v>48320</v>
      </c>
      <c r="J46" s="68">
        <f t="shared" si="3"/>
        <v>27010880</v>
      </c>
      <c r="K46" s="69">
        <f t="shared" si="4"/>
        <v>30252186</v>
      </c>
      <c r="L46" s="70">
        <f t="shared" si="5"/>
        <v>75500</v>
      </c>
      <c r="M46" s="69">
        <f t="shared" si="2"/>
        <v>2152150.0000000005</v>
      </c>
      <c r="N46" s="66" t="s">
        <v>20</v>
      </c>
      <c r="O46" s="38"/>
      <c r="P46" s="38"/>
    </row>
    <row r="47" spans="1:16" s="39" customFormat="1" ht="12.75" x14ac:dyDescent="0.2">
      <c r="A47" s="66">
        <v>46</v>
      </c>
      <c r="B47" s="66">
        <v>2301</v>
      </c>
      <c r="C47" s="66">
        <v>23</v>
      </c>
      <c r="D47" s="66" t="s">
        <v>16</v>
      </c>
      <c r="E47" s="67">
        <v>762</v>
      </c>
      <c r="F47" s="67">
        <v>38</v>
      </c>
      <c r="G47" s="67">
        <f t="shared" si="0"/>
        <v>800</v>
      </c>
      <c r="H47" s="67">
        <f t="shared" si="1"/>
        <v>880.00000000000011</v>
      </c>
      <c r="I47" s="67">
        <v>48440</v>
      </c>
      <c r="J47" s="68">
        <f t="shared" si="3"/>
        <v>38752000</v>
      </c>
      <c r="K47" s="69">
        <f t="shared" si="4"/>
        <v>43402240</v>
      </c>
      <c r="L47" s="70">
        <f t="shared" si="5"/>
        <v>108500</v>
      </c>
      <c r="M47" s="69">
        <f t="shared" si="2"/>
        <v>3080000.0000000005</v>
      </c>
      <c r="N47" s="66" t="s">
        <v>20</v>
      </c>
      <c r="O47" s="38"/>
      <c r="P47" s="38"/>
    </row>
    <row r="48" spans="1:16" s="39" customFormat="1" ht="12.75" x14ac:dyDescent="0.2">
      <c r="A48" s="66">
        <v>47</v>
      </c>
      <c r="B48" s="66">
        <v>2302</v>
      </c>
      <c r="C48" s="66">
        <v>23</v>
      </c>
      <c r="D48" s="66" t="s">
        <v>16</v>
      </c>
      <c r="E48" s="67">
        <v>700</v>
      </c>
      <c r="F48" s="67">
        <v>69</v>
      </c>
      <c r="G48" s="67">
        <f t="shared" si="0"/>
        <v>769</v>
      </c>
      <c r="H48" s="67">
        <f t="shared" si="1"/>
        <v>845.90000000000009</v>
      </c>
      <c r="I48" s="67">
        <v>48440</v>
      </c>
      <c r="J48" s="68">
        <f t="shared" si="3"/>
        <v>37250360</v>
      </c>
      <c r="K48" s="69">
        <f t="shared" si="4"/>
        <v>41720403</v>
      </c>
      <c r="L48" s="70">
        <f t="shared" si="5"/>
        <v>104500</v>
      </c>
      <c r="M48" s="69">
        <f t="shared" si="2"/>
        <v>2960650.0000000005</v>
      </c>
      <c r="N48" s="66" t="s">
        <v>20</v>
      </c>
      <c r="O48" s="38"/>
      <c r="P48" s="38"/>
    </row>
    <row r="49" spans="1:16" s="39" customFormat="1" ht="12.75" x14ac:dyDescent="0.2">
      <c r="A49" s="66">
        <v>48</v>
      </c>
      <c r="B49" s="66">
        <v>2303</v>
      </c>
      <c r="C49" s="66">
        <v>23</v>
      </c>
      <c r="D49" s="66" t="s">
        <v>16</v>
      </c>
      <c r="E49" s="67">
        <v>685</v>
      </c>
      <c r="F49" s="67">
        <v>71</v>
      </c>
      <c r="G49" s="67">
        <f t="shared" si="0"/>
        <v>756</v>
      </c>
      <c r="H49" s="67">
        <f t="shared" si="1"/>
        <v>831.6</v>
      </c>
      <c r="I49" s="67">
        <v>48440</v>
      </c>
      <c r="J49" s="68">
        <f t="shared" si="3"/>
        <v>36620640</v>
      </c>
      <c r="K49" s="69">
        <f t="shared" si="4"/>
        <v>41015117</v>
      </c>
      <c r="L49" s="70">
        <f t="shared" si="5"/>
        <v>102500</v>
      </c>
      <c r="M49" s="69">
        <f t="shared" si="2"/>
        <v>2910600</v>
      </c>
      <c r="N49" s="66" t="s">
        <v>20</v>
      </c>
      <c r="O49" s="38"/>
      <c r="P49" s="38"/>
    </row>
    <row r="50" spans="1:16" s="39" customFormat="1" ht="12.75" x14ac:dyDescent="0.2">
      <c r="A50" s="66">
        <v>49</v>
      </c>
      <c r="B50" s="66">
        <v>2304</v>
      </c>
      <c r="C50" s="66">
        <v>23</v>
      </c>
      <c r="D50" s="66" t="s">
        <v>32</v>
      </c>
      <c r="E50" s="67">
        <v>495</v>
      </c>
      <c r="F50" s="67">
        <v>64</v>
      </c>
      <c r="G50" s="67">
        <f t="shared" si="0"/>
        <v>559</v>
      </c>
      <c r="H50" s="67">
        <f t="shared" si="1"/>
        <v>614.90000000000009</v>
      </c>
      <c r="I50" s="67">
        <v>48440</v>
      </c>
      <c r="J50" s="68">
        <f t="shared" si="3"/>
        <v>27077960</v>
      </c>
      <c r="K50" s="69">
        <f t="shared" si="4"/>
        <v>30327315</v>
      </c>
      <c r="L50" s="70">
        <f t="shared" si="5"/>
        <v>76000</v>
      </c>
      <c r="M50" s="69">
        <f t="shared" si="2"/>
        <v>2152150.0000000005</v>
      </c>
      <c r="N50" s="66" t="s">
        <v>20</v>
      </c>
      <c r="O50" s="38"/>
      <c r="P50" s="38"/>
    </row>
    <row r="51" spans="1:16" s="39" customFormat="1" ht="12.75" x14ac:dyDescent="0.2">
      <c r="A51" s="66">
        <v>50</v>
      </c>
      <c r="B51" s="66">
        <v>2401</v>
      </c>
      <c r="C51" s="66">
        <v>24</v>
      </c>
      <c r="D51" s="66" t="s">
        <v>16</v>
      </c>
      <c r="E51" s="67">
        <v>762</v>
      </c>
      <c r="F51" s="67">
        <v>38</v>
      </c>
      <c r="G51" s="67">
        <f t="shared" si="0"/>
        <v>800</v>
      </c>
      <c r="H51" s="67">
        <f t="shared" si="1"/>
        <v>880.00000000000011</v>
      </c>
      <c r="I51" s="67">
        <v>48560</v>
      </c>
      <c r="J51" s="68">
        <f t="shared" si="3"/>
        <v>38848000</v>
      </c>
      <c r="K51" s="69">
        <f t="shared" si="4"/>
        <v>43509760</v>
      </c>
      <c r="L51" s="70">
        <f t="shared" si="5"/>
        <v>109000</v>
      </c>
      <c r="M51" s="69">
        <f t="shared" si="2"/>
        <v>3080000.0000000005</v>
      </c>
      <c r="N51" s="66" t="s">
        <v>20</v>
      </c>
      <c r="O51" s="38"/>
      <c r="P51" s="38"/>
    </row>
    <row r="52" spans="1:16" s="39" customFormat="1" ht="12.75" x14ac:dyDescent="0.2">
      <c r="A52" s="66">
        <v>51</v>
      </c>
      <c r="B52" s="66">
        <v>2402</v>
      </c>
      <c r="C52" s="66">
        <v>24</v>
      </c>
      <c r="D52" s="66" t="s">
        <v>16</v>
      </c>
      <c r="E52" s="67">
        <v>700</v>
      </c>
      <c r="F52" s="67">
        <v>69</v>
      </c>
      <c r="G52" s="67">
        <f t="shared" si="0"/>
        <v>769</v>
      </c>
      <c r="H52" s="67">
        <f t="shared" si="1"/>
        <v>845.90000000000009</v>
      </c>
      <c r="I52" s="67">
        <v>48560</v>
      </c>
      <c r="J52" s="68">
        <f t="shared" si="3"/>
        <v>37342640</v>
      </c>
      <c r="K52" s="69">
        <f t="shared" si="4"/>
        <v>41823757</v>
      </c>
      <c r="L52" s="70">
        <f t="shared" si="5"/>
        <v>104500</v>
      </c>
      <c r="M52" s="69">
        <f t="shared" si="2"/>
        <v>2960650.0000000005</v>
      </c>
      <c r="N52" s="66" t="s">
        <v>20</v>
      </c>
      <c r="O52" s="38"/>
      <c r="P52" s="38"/>
    </row>
    <row r="53" spans="1:16" s="39" customFormat="1" ht="12.75" x14ac:dyDescent="0.2">
      <c r="A53" s="66">
        <v>52</v>
      </c>
      <c r="B53" s="66">
        <v>2403</v>
      </c>
      <c r="C53" s="66">
        <v>24</v>
      </c>
      <c r="D53" s="66" t="s">
        <v>16</v>
      </c>
      <c r="E53" s="67">
        <v>685</v>
      </c>
      <c r="F53" s="67">
        <v>71</v>
      </c>
      <c r="G53" s="67">
        <f t="shared" si="0"/>
        <v>756</v>
      </c>
      <c r="H53" s="67">
        <f t="shared" si="1"/>
        <v>831.6</v>
      </c>
      <c r="I53" s="67">
        <v>48560</v>
      </c>
      <c r="J53" s="68">
        <f t="shared" si="3"/>
        <v>36711360</v>
      </c>
      <c r="K53" s="69">
        <f t="shared" si="4"/>
        <v>41116723</v>
      </c>
      <c r="L53" s="70">
        <f t="shared" si="5"/>
        <v>103000</v>
      </c>
      <c r="M53" s="69">
        <f t="shared" si="2"/>
        <v>2910600</v>
      </c>
      <c r="N53" s="66" t="s">
        <v>20</v>
      </c>
      <c r="O53" s="38"/>
      <c r="P53" s="38"/>
    </row>
    <row r="54" spans="1:16" s="39" customFormat="1" ht="12.75" x14ac:dyDescent="0.2">
      <c r="A54" s="66">
        <v>53</v>
      </c>
      <c r="B54" s="66">
        <v>2404</v>
      </c>
      <c r="C54" s="66">
        <v>24</v>
      </c>
      <c r="D54" s="66" t="s">
        <v>32</v>
      </c>
      <c r="E54" s="67">
        <v>495</v>
      </c>
      <c r="F54" s="67">
        <v>64</v>
      </c>
      <c r="G54" s="67">
        <f t="shared" si="0"/>
        <v>559</v>
      </c>
      <c r="H54" s="67">
        <f t="shared" si="1"/>
        <v>614.90000000000009</v>
      </c>
      <c r="I54" s="67">
        <v>48560</v>
      </c>
      <c r="J54" s="68">
        <f t="shared" si="3"/>
        <v>27145040</v>
      </c>
      <c r="K54" s="69">
        <f t="shared" si="4"/>
        <v>30402445</v>
      </c>
      <c r="L54" s="70">
        <f t="shared" si="5"/>
        <v>76000</v>
      </c>
      <c r="M54" s="69">
        <f t="shared" si="2"/>
        <v>2152150.0000000005</v>
      </c>
      <c r="N54" s="66" t="s">
        <v>20</v>
      </c>
      <c r="O54" s="38"/>
      <c r="P54" s="38"/>
    </row>
    <row r="55" spans="1:16" s="39" customFormat="1" ht="12.75" x14ac:dyDescent="0.2">
      <c r="A55" s="66">
        <v>54</v>
      </c>
      <c r="B55" s="66">
        <v>2502</v>
      </c>
      <c r="C55" s="66">
        <v>25</v>
      </c>
      <c r="D55" s="66" t="s">
        <v>16</v>
      </c>
      <c r="E55" s="67">
        <v>700</v>
      </c>
      <c r="F55" s="67">
        <v>69</v>
      </c>
      <c r="G55" s="67">
        <f t="shared" si="0"/>
        <v>769</v>
      </c>
      <c r="H55" s="67">
        <f t="shared" si="1"/>
        <v>845.90000000000009</v>
      </c>
      <c r="I55" s="67">
        <v>48680</v>
      </c>
      <c r="J55" s="68">
        <f t="shared" si="3"/>
        <v>37434920</v>
      </c>
      <c r="K55" s="69">
        <f t="shared" si="4"/>
        <v>41927110</v>
      </c>
      <c r="L55" s="70">
        <f t="shared" si="5"/>
        <v>105000</v>
      </c>
      <c r="M55" s="69">
        <f t="shared" si="2"/>
        <v>2960650.0000000005</v>
      </c>
      <c r="N55" s="66" t="s">
        <v>20</v>
      </c>
      <c r="O55" s="38"/>
      <c r="P55" s="38"/>
    </row>
    <row r="56" spans="1:16" s="39" customFormat="1" ht="12.75" x14ac:dyDescent="0.2">
      <c r="A56" s="66">
        <v>55</v>
      </c>
      <c r="B56" s="66">
        <v>2503</v>
      </c>
      <c r="C56" s="66">
        <v>25</v>
      </c>
      <c r="D56" s="66" t="s">
        <v>16</v>
      </c>
      <c r="E56" s="67">
        <v>685</v>
      </c>
      <c r="F56" s="67">
        <v>71</v>
      </c>
      <c r="G56" s="67">
        <f t="shared" si="0"/>
        <v>756</v>
      </c>
      <c r="H56" s="67">
        <f t="shared" si="1"/>
        <v>831.6</v>
      </c>
      <c r="I56" s="67">
        <v>48680</v>
      </c>
      <c r="J56" s="68">
        <f t="shared" si="3"/>
        <v>36802080</v>
      </c>
      <c r="K56" s="69">
        <f t="shared" si="4"/>
        <v>41218330</v>
      </c>
      <c r="L56" s="70">
        <f t="shared" si="5"/>
        <v>103000</v>
      </c>
      <c r="M56" s="69">
        <f t="shared" si="2"/>
        <v>2910600</v>
      </c>
      <c r="N56" s="66" t="s">
        <v>20</v>
      </c>
      <c r="O56" s="38"/>
      <c r="P56" s="38"/>
    </row>
    <row r="57" spans="1:16" s="39" customFormat="1" ht="12.75" x14ac:dyDescent="0.2">
      <c r="A57" s="66">
        <v>56</v>
      </c>
      <c r="B57" s="66">
        <v>2504</v>
      </c>
      <c r="C57" s="66">
        <v>25</v>
      </c>
      <c r="D57" s="66" t="s">
        <v>32</v>
      </c>
      <c r="E57" s="67">
        <v>495</v>
      </c>
      <c r="F57" s="67">
        <v>64</v>
      </c>
      <c r="G57" s="67">
        <f t="shared" si="0"/>
        <v>559</v>
      </c>
      <c r="H57" s="67">
        <f t="shared" si="1"/>
        <v>614.90000000000009</v>
      </c>
      <c r="I57" s="67">
        <v>48680</v>
      </c>
      <c r="J57" s="68">
        <f t="shared" si="3"/>
        <v>27212120</v>
      </c>
      <c r="K57" s="69">
        <f t="shared" si="4"/>
        <v>30477574</v>
      </c>
      <c r="L57" s="70">
        <f t="shared" si="5"/>
        <v>76000</v>
      </c>
      <c r="M57" s="69">
        <f t="shared" si="2"/>
        <v>2152150.0000000005</v>
      </c>
      <c r="N57" s="66" t="s">
        <v>20</v>
      </c>
      <c r="O57" s="38"/>
      <c r="P57" s="38"/>
    </row>
    <row r="58" spans="1:16" s="39" customFormat="1" ht="12.75" x14ac:dyDescent="0.2">
      <c r="A58" s="66">
        <v>57</v>
      </c>
      <c r="B58" s="66">
        <v>2601</v>
      </c>
      <c r="C58" s="66">
        <v>26</v>
      </c>
      <c r="D58" s="66" t="s">
        <v>16</v>
      </c>
      <c r="E58" s="67">
        <v>762</v>
      </c>
      <c r="F58" s="67">
        <v>38</v>
      </c>
      <c r="G58" s="67">
        <f t="shared" si="0"/>
        <v>800</v>
      </c>
      <c r="H58" s="67">
        <f t="shared" si="1"/>
        <v>880.00000000000011</v>
      </c>
      <c r="I58" s="67">
        <v>48800</v>
      </c>
      <c r="J58" s="68">
        <f t="shared" si="3"/>
        <v>39040000</v>
      </c>
      <c r="K58" s="69">
        <f t="shared" si="4"/>
        <v>43724800</v>
      </c>
      <c r="L58" s="70">
        <f t="shared" si="5"/>
        <v>109500</v>
      </c>
      <c r="M58" s="69">
        <f t="shared" si="2"/>
        <v>3080000.0000000005</v>
      </c>
      <c r="N58" s="66" t="s">
        <v>20</v>
      </c>
      <c r="O58" s="38"/>
      <c r="P58" s="38"/>
    </row>
    <row r="59" spans="1:16" s="39" customFormat="1" ht="12.75" x14ac:dyDescent="0.2">
      <c r="A59" s="66">
        <v>58</v>
      </c>
      <c r="B59" s="66">
        <v>2602</v>
      </c>
      <c r="C59" s="66">
        <v>26</v>
      </c>
      <c r="D59" s="66" t="s">
        <v>16</v>
      </c>
      <c r="E59" s="67">
        <v>700</v>
      </c>
      <c r="F59" s="67">
        <v>69</v>
      </c>
      <c r="G59" s="67">
        <f t="shared" si="0"/>
        <v>769</v>
      </c>
      <c r="H59" s="67">
        <f t="shared" si="1"/>
        <v>845.90000000000009</v>
      </c>
      <c r="I59" s="67">
        <v>48800</v>
      </c>
      <c r="J59" s="68">
        <f t="shared" si="3"/>
        <v>37527200</v>
      </c>
      <c r="K59" s="69">
        <f t="shared" si="4"/>
        <v>42030464</v>
      </c>
      <c r="L59" s="70">
        <f t="shared" si="5"/>
        <v>105000</v>
      </c>
      <c r="M59" s="69">
        <f t="shared" si="2"/>
        <v>2960650.0000000005</v>
      </c>
      <c r="N59" s="66" t="s">
        <v>20</v>
      </c>
      <c r="O59" s="38"/>
      <c r="P59" s="38"/>
    </row>
    <row r="60" spans="1:16" s="39" customFormat="1" ht="12.75" x14ac:dyDescent="0.2">
      <c r="A60" s="66">
        <v>59</v>
      </c>
      <c r="B60" s="66">
        <v>2603</v>
      </c>
      <c r="C60" s="66">
        <v>26</v>
      </c>
      <c r="D60" s="66" t="s">
        <v>16</v>
      </c>
      <c r="E60" s="67">
        <v>685</v>
      </c>
      <c r="F60" s="67">
        <v>71</v>
      </c>
      <c r="G60" s="67">
        <f t="shared" si="0"/>
        <v>756</v>
      </c>
      <c r="H60" s="67">
        <f t="shared" si="1"/>
        <v>831.6</v>
      </c>
      <c r="I60" s="67">
        <v>48800</v>
      </c>
      <c r="J60" s="68">
        <f t="shared" si="3"/>
        <v>36892800</v>
      </c>
      <c r="K60" s="69">
        <f t="shared" si="4"/>
        <v>41319936</v>
      </c>
      <c r="L60" s="70">
        <f t="shared" si="5"/>
        <v>103500</v>
      </c>
      <c r="M60" s="69">
        <f t="shared" si="2"/>
        <v>2910600</v>
      </c>
      <c r="N60" s="66" t="s">
        <v>20</v>
      </c>
      <c r="O60" s="38"/>
      <c r="P60" s="38"/>
    </row>
    <row r="61" spans="1:16" s="39" customFormat="1" ht="12.75" x14ac:dyDescent="0.2">
      <c r="A61" s="66">
        <v>60</v>
      </c>
      <c r="B61" s="66">
        <v>2604</v>
      </c>
      <c r="C61" s="66">
        <v>26</v>
      </c>
      <c r="D61" s="66" t="s">
        <v>32</v>
      </c>
      <c r="E61" s="67">
        <v>495</v>
      </c>
      <c r="F61" s="67">
        <v>64</v>
      </c>
      <c r="G61" s="67">
        <f t="shared" si="0"/>
        <v>559</v>
      </c>
      <c r="H61" s="67">
        <f t="shared" si="1"/>
        <v>614.90000000000009</v>
      </c>
      <c r="I61" s="67">
        <v>48800</v>
      </c>
      <c r="J61" s="68">
        <f t="shared" si="3"/>
        <v>27279200</v>
      </c>
      <c r="K61" s="69">
        <f t="shared" si="4"/>
        <v>30552704</v>
      </c>
      <c r="L61" s="70">
        <f t="shared" si="5"/>
        <v>76500</v>
      </c>
      <c r="M61" s="69">
        <f t="shared" si="2"/>
        <v>2152150.0000000005</v>
      </c>
      <c r="N61" s="66" t="s">
        <v>20</v>
      </c>
      <c r="O61" s="38"/>
      <c r="P61" s="38"/>
    </row>
    <row r="62" spans="1:16" s="39" customFormat="1" ht="12.75" x14ac:dyDescent="0.2">
      <c r="A62" s="66">
        <v>61</v>
      </c>
      <c r="B62" s="66">
        <v>2701</v>
      </c>
      <c r="C62" s="66">
        <v>27</v>
      </c>
      <c r="D62" s="66" t="s">
        <v>16</v>
      </c>
      <c r="E62" s="67">
        <v>762</v>
      </c>
      <c r="F62" s="67">
        <v>38</v>
      </c>
      <c r="G62" s="67">
        <f t="shared" si="0"/>
        <v>800</v>
      </c>
      <c r="H62" s="67">
        <f t="shared" si="1"/>
        <v>880.00000000000011</v>
      </c>
      <c r="I62" s="67">
        <v>48920</v>
      </c>
      <c r="J62" s="68">
        <f t="shared" si="3"/>
        <v>39136000</v>
      </c>
      <c r="K62" s="69">
        <f t="shared" si="4"/>
        <v>43832320</v>
      </c>
      <c r="L62" s="70">
        <f t="shared" si="5"/>
        <v>109500</v>
      </c>
      <c r="M62" s="69">
        <f t="shared" si="2"/>
        <v>3080000.0000000005</v>
      </c>
      <c r="N62" s="66" t="s">
        <v>20</v>
      </c>
      <c r="O62" s="38"/>
      <c r="P62" s="38"/>
    </row>
    <row r="63" spans="1:16" s="39" customFormat="1" ht="12.75" x14ac:dyDescent="0.2">
      <c r="A63" s="66">
        <v>62</v>
      </c>
      <c r="B63" s="66">
        <v>2702</v>
      </c>
      <c r="C63" s="66">
        <v>27</v>
      </c>
      <c r="D63" s="66" t="s">
        <v>16</v>
      </c>
      <c r="E63" s="67">
        <v>700</v>
      </c>
      <c r="F63" s="67">
        <v>69</v>
      </c>
      <c r="G63" s="67">
        <f t="shared" si="0"/>
        <v>769</v>
      </c>
      <c r="H63" s="67">
        <f t="shared" si="1"/>
        <v>845.90000000000009</v>
      </c>
      <c r="I63" s="67">
        <v>48920</v>
      </c>
      <c r="J63" s="68">
        <f t="shared" si="3"/>
        <v>37619480</v>
      </c>
      <c r="K63" s="69">
        <f t="shared" si="4"/>
        <v>42133818</v>
      </c>
      <c r="L63" s="70">
        <f t="shared" si="5"/>
        <v>105500</v>
      </c>
      <c r="M63" s="69">
        <f t="shared" si="2"/>
        <v>2960650.0000000005</v>
      </c>
      <c r="N63" s="66" t="s">
        <v>20</v>
      </c>
      <c r="O63" s="38"/>
      <c r="P63" s="38"/>
    </row>
    <row r="64" spans="1:16" s="39" customFormat="1" ht="12.75" x14ac:dyDescent="0.2">
      <c r="A64" s="66">
        <v>63</v>
      </c>
      <c r="B64" s="66">
        <v>2703</v>
      </c>
      <c r="C64" s="66">
        <v>27</v>
      </c>
      <c r="D64" s="66" t="s">
        <v>16</v>
      </c>
      <c r="E64" s="67">
        <v>685</v>
      </c>
      <c r="F64" s="67">
        <v>71</v>
      </c>
      <c r="G64" s="67">
        <f t="shared" si="0"/>
        <v>756</v>
      </c>
      <c r="H64" s="67">
        <f t="shared" si="1"/>
        <v>831.6</v>
      </c>
      <c r="I64" s="67">
        <v>48920</v>
      </c>
      <c r="J64" s="68">
        <f t="shared" si="3"/>
        <v>36983520</v>
      </c>
      <c r="K64" s="69">
        <f t="shared" si="4"/>
        <v>41421542</v>
      </c>
      <c r="L64" s="70">
        <f t="shared" si="5"/>
        <v>103500</v>
      </c>
      <c r="M64" s="69">
        <f t="shared" si="2"/>
        <v>2910600</v>
      </c>
      <c r="N64" s="66" t="s">
        <v>20</v>
      </c>
      <c r="O64" s="38"/>
      <c r="P64" s="38"/>
    </row>
    <row r="65" spans="1:16" s="39" customFormat="1" ht="12.75" x14ac:dyDescent="0.2">
      <c r="A65" s="66">
        <v>64</v>
      </c>
      <c r="B65" s="66">
        <v>2704</v>
      </c>
      <c r="C65" s="66">
        <v>27</v>
      </c>
      <c r="D65" s="66" t="s">
        <v>32</v>
      </c>
      <c r="E65" s="67">
        <v>495</v>
      </c>
      <c r="F65" s="67">
        <v>64</v>
      </c>
      <c r="G65" s="67">
        <f t="shared" ref="G65:G116" si="6">E65+F65</f>
        <v>559</v>
      </c>
      <c r="H65" s="67">
        <f t="shared" ref="H65:H116" si="7">G65*1.1</f>
        <v>614.90000000000009</v>
      </c>
      <c r="I65" s="67">
        <v>48920</v>
      </c>
      <c r="J65" s="68">
        <f t="shared" si="3"/>
        <v>27346280</v>
      </c>
      <c r="K65" s="69">
        <f t="shared" si="4"/>
        <v>30627834</v>
      </c>
      <c r="L65" s="70">
        <f t="shared" si="5"/>
        <v>76500</v>
      </c>
      <c r="M65" s="69">
        <f t="shared" ref="M65:M116" si="8">H65*3500</f>
        <v>2152150.0000000005</v>
      </c>
      <c r="N65" s="66" t="s">
        <v>20</v>
      </c>
      <c r="O65" s="38"/>
      <c r="P65" s="38"/>
    </row>
    <row r="66" spans="1:16" s="39" customFormat="1" ht="12.75" x14ac:dyDescent="0.2">
      <c r="A66" s="66">
        <v>65</v>
      </c>
      <c r="B66" s="66">
        <v>2801</v>
      </c>
      <c r="C66" s="66">
        <v>28</v>
      </c>
      <c r="D66" s="66" t="s">
        <v>16</v>
      </c>
      <c r="E66" s="67">
        <v>762</v>
      </c>
      <c r="F66" s="67">
        <v>38</v>
      </c>
      <c r="G66" s="67">
        <f t="shared" si="6"/>
        <v>800</v>
      </c>
      <c r="H66" s="67">
        <f t="shared" si="7"/>
        <v>880.00000000000011</v>
      </c>
      <c r="I66" s="67">
        <v>49040</v>
      </c>
      <c r="J66" s="68">
        <f t="shared" ref="J66:J116" si="9">G66*I66</f>
        <v>39232000</v>
      </c>
      <c r="K66" s="69">
        <f t="shared" ref="K66:K116" si="10">ROUND(J66*1.12,0)</f>
        <v>43939840</v>
      </c>
      <c r="L66" s="70">
        <f t="shared" ref="L66:L116" si="11">MROUND((K66*0.03/12),500)</f>
        <v>110000</v>
      </c>
      <c r="M66" s="69">
        <f t="shared" si="8"/>
        <v>3080000.0000000005</v>
      </c>
      <c r="N66" s="66" t="s">
        <v>20</v>
      </c>
      <c r="O66" s="38"/>
      <c r="P66" s="38"/>
    </row>
    <row r="67" spans="1:16" s="39" customFormat="1" ht="12.75" x14ac:dyDescent="0.2">
      <c r="A67" s="66">
        <v>66</v>
      </c>
      <c r="B67" s="66">
        <v>2802</v>
      </c>
      <c r="C67" s="66">
        <v>28</v>
      </c>
      <c r="D67" s="66" t="s">
        <v>16</v>
      </c>
      <c r="E67" s="67">
        <v>700</v>
      </c>
      <c r="F67" s="67">
        <v>69</v>
      </c>
      <c r="G67" s="67">
        <f t="shared" si="6"/>
        <v>769</v>
      </c>
      <c r="H67" s="67">
        <f t="shared" si="7"/>
        <v>845.90000000000009</v>
      </c>
      <c r="I67" s="67">
        <v>49040</v>
      </c>
      <c r="J67" s="68">
        <f t="shared" si="9"/>
        <v>37711760</v>
      </c>
      <c r="K67" s="69">
        <f t="shared" si="10"/>
        <v>42237171</v>
      </c>
      <c r="L67" s="70">
        <f t="shared" si="11"/>
        <v>105500</v>
      </c>
      <c r="M67" s="69">
        <f t="shared" si="8"/>
        <v>2960650.0000000005</v>
      </c>
      <c r="N67" s="66" t="s">
        <v>20</v>
      </c>
      <c r="O67" s="38"/>
      <c r="P67" s="38"/>
    </row>
    <row r="68" spans="1:16" s="39" customFormat="1" ht="12.75" x14ac:dyDescent="0.2">
      <c r="A68" s="66">
        <v>67</v>
      </c>
      <c r="B68" s="66">
        <v>2803</v>
      </c>
      <c r="C68" s="66">
        <v>28</v>
      </c>
      <c r="D68" s="66" t="s">
        <v>16</v>
      </c>
      <c r="E68" s="67">
        <v>685</v>
      </c>
      <c r="F68" s="67">
        <v>71</v>
      </c>
      <c r="G68" s="67">
        <f t="shared" si="6"/>
        <v>756</v>
      </c>
      <c r="H68" s="67">
        <f t="shared" si="7"/>
        <v>831.6</v>
      </c>
      <c r="I68" s="67">
        <v>49040</v>
      </c>
      <c r="J68" s="68">
        <f t="shared" si="9"/>
        <v>37074240</v>
      </c>
      <c r="K68" s="69">
        <f t="shared" si="10"/>
        <v>41523149</v>
      </c>
      <c r="L68" s="70">
        <f t="shared" si="11"/>
        <v>104000</v>
      </c>
      <c r="M68" s="69">
        <f t="shared" si="8"/>
        <v>2910600</v>
      </c>
      <c r="N68" s="66" t="s">
        <v>20</v>
      </c>
      <c r="O68" s="38"/>
      <c r="P68" s="38"/>
    </row>
    <row r="69" spans="1:16" s="39" customFormat="1" ht="12.75" x14ac:dyDescent="0.2">
      <c r="A69" s="66">
        <v>68</v>
      </c>
      <c r="B69" s="66">
        <v>2804</v>
      </c>
      <c r="C69" s="66">
        <v>28</v>
      </c>
      <c r="D69" s="66" t="s">
        <v>32</v>
      </c>
      <c r="E69" s="67">
        <v>495</v>
      </c>
      <c r="F69" s="67">
        <v>64</v>
      </c>
      <c r="G69" s="67">
        <f t="shared" si="6"/>
        <v>559</v>
      </c>
      <c r="H69" s="67">
        <f t="shared" si="7"/>
        <v>614.90000000000009</v>
      </c>
      <c r="I69" s="67">
        <v>49040</v>
      </c>
      <c r="J69" s="68">
        <f t="shared" si="9"/>
        <v>27413360</v>
      </c>
      <c r="K69" s="69">
        <f t="shared" si="10"/>
        <v>30702963</v>
      </c>
      <c r="L69" s="70">
        <f t="shared" si="11"/>
        <v>77000</v>
      </c>
      <c r="M69" s="69">
        <f t="shared" si="8"/>
        <v>2152150.0000000005</v>
      </c>
      <c r="N69" s="66" t="s">
        <v>20</v>
      </c>
      <c r="O69" s="38"/>
      <c r="P69" s="38"/>
    </row>
    <row r="70" spans="1:16" s="39" customFormat="1" ht="12.75" x14ac:dyDescent="0.2">
      <c r="A70" s="66">
        <v>69</v>
      </c>
      <c r="B70" s="66">
        <v>2901</v>
      </c>
      <c r="C70" s="66">
        <v>29</v>
      </c>
      <c r="D70" s="66" t="s">
        <v>16</v>
      </c>
      <c r="E70" s="67">
        <v>762</v>
      </c>
      <c r="F70" s="67">
        <v>38</v>
      </c>
      <c r="G70" s="67">
        <f t="shared" si="6"/>
        <v>800</v>
      </c>
      <c r="H70" s="67">
        <f t="shared" si="7"/>
        <v>880.00000000000011</v>
      </c>
      <c r="I70" s="67">
        <v>49160</v>
      </c>
      <c r="J70" s="68">
        <f t="shared" si="9"/>
        <v>39328000</v>
      </c>
      <c r="K70" s="69">
        <f t="shared" si="10"/>
        <v>44047360</v>
      </c>
      <c r="L70" s="70">
        <f t="shared" si="11"/>
        <v>110000</v>
      </c>
      <c r="M70" s="69">
        <f t="shared" si="8"/>
        <v>3080000.0000000005</v>
      </c>
      <c r="N70" s="66" t="s">
        <v>20</v>
      </c>
      <c r="O70" s="38"/>
      <c r="P70" s="38"/>
    </row>
    <row r="71" spans="1:16" s="39" customFormat="1" ht="12.75" x14ac:dyDescent="0.2">
      <c r="A71" s="66">
        <v>70</v>
      </c>
      <c r="B71" s="66">
        <v>2902</v>
      </c>
      <c r="C71" s="66">
        <v>29</v>
      </c>
      <c r="D71" s="66" t="s">
        <v>16</v>
      </c>
      <c r="E71" s="67">
        <v>700</v>
      </c>
      <c r="F71" s="67">
        <v>69</v>
      </c>
      <c r="G71" s="67">
        <f t="shared" si="6"/>
        <v>769</v>
      </c>
      <c r="H71" s="67">
        <f t="shared" si="7"/>
        <v>845.90000000000009</v>
      </c>
      <c r="I71" s="67">
        <v>49160</v>
      </c>
      <c r="J71" s="68">
        <f t="shared" si="9"/>
        <v>37804040</v>
      </c>
      <c r="K71" s="69">
        <f t="shared" si="10"/>
        <v>42340525</v>
      </c>
      <c r="L71" s="70">
        <f t="shared" si="11"/>
        <v>106000</v>
      </c>
      <c r="M71" s="69">
        <f t="shared" si="8"/>
        <v>2960650.0000000005</v>
      </c>
      <c r="N71" s="66" t="s">
        <v>20</v>
      </c>
      <c r="O71" s="38"/>
      <c r="P71" s="38"/>
    </row>
    <row r="72" spans="1:16" s="39" customFormat="1" ht="12.75" x14ac:dyDescent="0.2">
      <c r="A72" s="66">
        <v>71</v>
      </c>
      <c r="B72" s="66">
        <v>2903</v>
      </c>
      <c r="C72" s="66">
        <v>29</v>
      </c>
      <c r="D72" s="66" t="s">
        <v>16</v>
      </c>
      <c r="E72" s="67">
        <v>685</v>
      </c>
      <c r="F72" s="67">
        <v>71</v>
      </c>
      <c r="G72" s="67">
        <f t="shared" si="6"/>
        <v>756</v>
      </c>
      <c r="H72" s="67">
        <f t="shared" si="7"/>
        <v>831.6</v>
      </c>
      <c r="I72" s="67">
        <v>49160</v>
      </c>
      <c r="J72" s="68">
        <f t="shared" si="9"/>
        <v>37164960</v>
      </c>
      <c r="K72" s="69">
        <f t="shared" si="10"/>
        <v>41624755</v>
      </c>
      <c r="L72" s="70">
        <f t="shared" si="11"/>
        <v>104000</v>
      </c>
      <c r="M72" s="69">
        <f t="shared" si="8"/>
        <v>2910600</v>
      </c>
      <c r="N72" s="66" t="s">
        <v>20</v>
      </c>
      <c r="O72" s="38"/>
      <c r="P72" s="38"/>
    </row>
    <row r="73" spans="1:16" s="39" customFormat="1" ht="12.75" x14ac:dyDescent="0.2">
      <c r="A73" s="66">
        <v>72</v>
      </c>
      <c r="B73" s="66">
        <v>2904</v>
      </c>
      <c r="C73" s="66">
        <v>29</v>
      </c>
      <c r="D73" s="66" t="s">
        <v>32</v>
      </c>
      <c r="E73" s="67">
        <v>495</v>
      </c>
      <c r="F73" s="67">
        <v>64</v>
      </c>
      <c r="G73" s="67">
        <f t="shared" si="6"/>
        <v>559</v>
      </c>
      <c r="H73" s="67">
        <f t="shared" si="7"/>
        <v>614.90000000000009</v>
      </c>
      <c r="I73" s="67">
        <v>49160</v>
      </c>
      <c r="J73" s="68">
        <f t="shared" si="9"/>
        <v>27480440</v>
      </c>
      <c r="K73" s="69">
        <f t="shared" si="10"/>
        <v>30778093</v>
      </c>
      <c r="L73" s="70">
        <f t="shared" si="11"/>
        <v>77000</v>
      </c>
      <c r="M73" s="69">
        <f t="shared" si="8"/>
        <v>2152150.0000000005</v>
      </c>
      <c r="N73" s="66" t="s">
        <v>20</v>
      </c>
      <c r="O73" s="38"/>
      <c r="P73" s="38"/>
    </row>
    <row r="74" spans="1:16" s="39" customFormat="1" ht="12.75" x14ac:dyDescent="0.2">
      <c r="A74" s="66">
        <v>73</v>
      </c>
      <c r="B74" s="66">
        <v>3001</v>
      </c>
      <c r="C74" s="66">
        <v>30</v>
      </c>
      <c r="D74" s="66" t="s">
        <v>16</v>
      </c>
      <c r="E74" s="67">
        <v>762</v>
      </c>
      <c r="F74" s="67">
        <v>38</v>
      </c>
      <c r="G74" s="67">
        <f t="shared" si="6"/>
        <v>800</v>
      </c>
      <c r="H74" s="67">
        <f t="shared" si="7"/>
        <v>880.00000000000011</v>
      </c>
      <c r="I74" s="67">
        <v>49280</v>
      </c>
      <c r="J74" s="68">
        <f t="shared" si="9"/>
        <v>39424000</v>
      </c>
      <c r="K74" s="69">
        <f t="shared" si="10"/>
        <v>44154880</v>
      </c>
      <c r="L74" s="70">
        <f t="shared" si="11"/>
        <v>110500</v>
      </c>
      <c r="M74" s="69">
        <f t="shared" si="8"/>
        <v>3080000.0000000005</v>
      </c>
      <c r="N74" s="66" t="s">
        <v>20</v>
      </c>
      <c r="O74" s="38"/>
      <c r="P74" s="38"/>
    </row>
    <row r="75" spans="1:16" s="39" customFormat="1" ht="12.75" x14ac:dyDescent="0.2">
      <c r="A75" s="66">
        <v>74</v>
      </c>
      <c r="B75" s="66">
        <v>3002</v>
      </c>
      <c r="C75" s="66">
        <v>30</v>
      </c>
      <c r="D75" s="66" t="s">
        <v>16</v>
      </c>
      <c r="E75" s="67">
        <v>700</v>
      </c>
      <c r="F75" s="67">
        <v>69</v>
      </c>
      <c r="G75" s="67">
        <f t="shared" si="6"/>
        <v>769</v>
      </c>
      <c r="H75" s="67">
        <f t="shared" si="7"/>
        <v>845.90000000000009</v>
      </c>
      <c r="I75" s="67">
        <v>49280</v>
      </c>
      <c r="J75" s="68">
        <f t="shared" si="9"/>
        <v>37896320</v>
      </c>
      <c r="K75" s="69">
        <f t="shared" si="10"/>
        <v>42443878</v>
      </c>
      <c r="L75" s="70">
        <f t="shared" si="11"/>
        <v>106000</v>
      </c>
      <c r="M75" s="69">
        <f t="shared" si="8"/>
        <v>2960650.0000000005</v>
      </c>
      <c r="N75" s="66" t="s">
        <v>20</v>
      </c>
      <c r="O75" s="38"/>
      <c r="P75" s="38"/>
    </row>
    <row r="76" spans="1:16" s="39" customFormat="1" ht="12.75" x14ac:dyDescent="0.2">
      <c r="A76" s="66">
        <v>75</v>
      </c>
      <c r="B76" s="66">
        <v>3003</v>
      </c>
      <c r="C76" s="66">
        <v>30</v>
      </c>
      <c r="D76" s="66" t="s">
        <v>16</v>
      </c>
      <c r="E76" s="67">
        <v>685</v>
      </c>
      <c r="F76" s="67">
        <v>71</v>
      </c>
      <c r="G76" s="67">
        <f t="shared" si="6"/>
        <v>756</v>
      </c>
      <c r="H76" s="67">
        <f t="shared" si="7"/>
        <v>831.6</v>
      </c>
      <c r="I76" s="67">
        <v>49280</v>
      </c>
      <c r="J76" s="68">
        <f t="shared" si="9"/>
        <v>37255680</v>
      </c>
      <c r="K76" s="69">
        <f t="shared" si="10"/>
        <v>41726362</v>
      </c>
      <c r="L76" s="70">
        <f t="shared" si="11"/>
        <v>104500</v>
      </c>
      <c r="M76" s="69">
        <f t="shared" si="8"/>
        <v>2910600</v>
      </c>
      <c r="N76" s="66" t="s">
        <v>20</v>
      </c>
      <c r="O76" s="38"/>
      <c r="P76" s="38"/>
    </row>
    <row r="77" spans="1:16" s="39" customFormat="1" ht="12.75" x14ac:dyDescent="0.2">
      <c r="A77" s="66">
        <v>76</v>
      </c>
      <c r="B77" s="66">
        <v>3004</v>
      </c>
      <c r="C77" s="66">
        <v>30</v>
      </c>
      <c r="D77" s="66" t="s">
        <v>32</v>
      </c>
      <c r="E77" s="67">
        <v>495</v>
      </c>
      <c r="F77" s="67">
        <v>64</v>
      </c>
      <c r="G77" s="67">
        <f t="shared" si="6"/>
        <v>559</v>
      </c>
      <c r="H77" s="67">
        <f t="shared" si="7"/>
        <v>614.90000000000009</v>
      </c>
      <c r="I77" s="67">
        <v>49280</v>
      </c>
      <c r="J77" s="68">
        <f t="shared" si="9"/>
        <v>27547520</v>
      </c>
      <c r="K77" s="69">
        <f t="shared" si="10"/>
        <v>30853222</v>
      </c>
      <c r="L77" s="70">
        <f t="shared" si="11"/>
        <v>77000</v>
      </c>
      <c r="M77" s="69">
        <f t="shared" si="8"/>
        <v>2152150.0000000005</v>
      </c>
      <c r="N77" s="66" t="s">
        <v>20</v>
      </c>
      <c r="O77" s="38"/>
      <c r="P77" s="38"/>
    </row>
    <row r="78" spans="1:16" s="39" customFormat="1" ht="12.75" x14ac:dyDescent="0.2">
      <c r="A78" s="66">
        <v>77</v>
      </c>
      <c r="B78" s="66">
        <v>3101</v>
      </c>
      <c r="C78" s="66">
        <v>31</v>
      </c>
      <c r="D78" s="66" t="s">
        <v>16</v>
      </c>
      <c r="E78" s="67">
        <v>762</v>
      </c>
      <c r="F78" s="67">
        <v>38</v>
      </c>
      <c r="G78" s="67">
        <f t="shared" si="6"/>
        <v>800</v>
      </c>
      <c r="H78" s="67">
        <f t="shared" si="7"/>
        <v>880.00000000000011</v>
      </c>
      <c r="I78" s="67">
        <v>49400</v>
      </c>
      <c r="J78" s="68">
        <f t="shared" si="9"/>
        <v>39520000</v>
      </c>
      <c r="K78" s="69">
        <f t="shared" si="10"/>
        <v>44262400</v>
      </c>
      <c r="L78" s="70">
        <f t="shared" si="11"/>
        <v>110500</v>
      </c>
      <c r="M78" s="69">
        <f t="shared" si="8"/>
        <v>3080000.0000000005</v>
      </c>
      <c r="N78" s="66" t="s">
        <v>20</v>
      </c>
      <c r="O78" s="38"/>
      <c r="P78" s="38"/>
    </row>
    <row r="79" spans="1:16" s="39" customFormat="1" ht="12.75" x14ac:dyDescent="0.2">
      <c r="A79" s="66">
        <v>78</v>
      </c>
      <c r="B79" s="66">
        <v>3102</v>
      </c>
      <c r="C79" s="66">
        <v>31</v>
      </c>
      <c r="D79" s="66" t="s">
        <v>16</v>
      </c>
      <c r="E79" s="67">
        <v>700</v>
      </c>
      <c r="F79" s="67">
        <v>69</v>
      </c>
      <c r="G79" s="67">
        <f t="shared" si="6"/>
        <v>769</v>
      </c>
      <c r="H79" s="67">
        <f t="shared" si="7"/>
        <v>845.90000000000009</v>
      </c>
      <c r="I79" s="67">
        <v>49400</v>
      </c>
      <c r="J79" s="68">
        <f t="shared" si="9"/>
        <v>37988600</v>
      </c>
      <c r="K79" s="69">
        <f t="shared" si="10"/>
        <v>42547232</v>
      </c>
      <c r="L79" s="70">
        <f t="shared" si="11"/>
        <v>106500</v>
      </c>
      <c r="M79" s="69">
        <f t="shared" si="8"/>
        <v>2960650.0000000005</v>
      </c>
      <c r="N79" s="66" t="s">
        <v>20</v>
      </c>
      <c r="O79" s="38"/>
      <c r="P79" s="38"/>
    </row>
    <row r="80" spans="1:16" s="39" customFormat="1" ht="12.75" x14ac:dyDescent="0.2">
      <c r="A80" s="66">
        <v>79</v>
      </c>
      <c r="B80" s="66">
        <v>3103</v>
      </c>
      <c r="C80" s="66">
        <v>31</v>
      </c>
      <c r="D80" s="66" t="s">
        <v>16</v>
      </c>
      <c r="E80" s="67">
        <v>685</v>
      </c>
      <c r="F80" s="67">
        <v>71</v>
      </c>
      <c r="G80" s="67">
        <f t="shared" si="6"/>
        <v>756</v>
      </c>
      <c r="H80" s="67">
        <f t="shared" si="7"/>
        <v>831.6</v>
      </c>
      <c r="I80" s="67">
        <v>49400</v>
      </c>
      <c r="J80" s="68">
        <f t="shared" si="9"/>
        <v>37346400</v>
      </c>
      <c r="K80" s="69">
        <f t="shared" si="10"/>
        <v>41827968</v>
      </c>
      <c r="L80" s="70">
        <f t="shared" si="11"/>
        <v>104500</v>
      </c>
      <c r="M80" s="69">
        <f t="shared" si="8"/>
        <v>2910600</v>
      </c>
      <c r="N80" s="66" t="s">
        <v>20</v>
      </c>
      <c r="O80" s="38"/>
      <c r="P80" s="38"/>
    </row>
    <row r="81" spans="1:16" s="39" customFormat="1" ht="12.75" x14ac:dyDescent="0.2">
      <c r="A81" s="66">
        <v>80</v>
      </c>
      <c r="B81" s="66">
        <v>3104</v>
      </c>
      <c r="C81" s="66">
        <v>31</v>
      </c>
      <c r="D81" s="66" t="s">
        <v>32</v>
      </c>
      <c r="E81" s="67">
        <v>495</v>
      </c>
      <c r="F81" s="67">
        <v>64</v>
      </c>
      <c r="G81" s="67">
        <f t="shared" si="6"/>
        <v>559</v>
      </c>
      <c r="H81" s="67">
        <f t="shared" si="7"/>
        <v>614.90000000000009</v>
      </c>
      <c r="I81" s="67">
        <v>49400</v>
      </c>
      <c r="J81" s="68">
        <f t="shared" si="9"/>
        <v>27614600</v>
      </c>
      <c r="K81" s="69">
        <f t="shared" si="10"/>
        <v>30928352</v>
      </c>
      <c r="L81" s="70">
        <f t="shared" si="11"/>
        <v>77500</v>
      </c>
      <c r="M81" s="69">
        <f t="shared" si="8"/>
        <v>2152150.0000000005</v>
      </c>
      <c r="N81" s="66" t="s">
        <v>20</v>
      </c>
      <c r="O81" s="38"/>
      <c r="P81" s="38"/>
    </row>
    <row r="82" spans="1:16" s="39" customFormat="1" ht="12.75" x14ac:dyDescent="0.2">
      <c r="A82" s="66">
        <v>81</v>
      </c>
      <c r="B82" s="66">
        <v>3202</v>
      </c>
      <c r="C82" s="66">
        <v>32</v>
      </c>
      <c r="D82" s="66" t="s">
        <v>16</v>
      </c>
      <c r="E82" s="67">
        <v>700</v>
      </c>
      <c r="F82" s="67">
        <v>69</v>
      </c>
      <c r="G82" s="67">
        <f t="shared" si="6"/>
        <v>769</v>
      </c>
      <c r="H82" s="67">
        <f t="shared" si="7"/>
        <v>845.90000000000009</v>
      </c>
      <c r="I82" s="67">
        <v>49520</v>
      </c>
      <c r="J82" s="68">
        <f t="shared" si="9"/>
        <v>38080880</v>
      </c>
      <c r="K82" s="69">
        <f t="shared" si="10"/>
        <v>42650586</v>
      </c>
      <c r="L82" s="70">
        <f t="shared" si="11"/>
        <v>106500</v>
      </c>
      <c r="M82" s="69">
        <f t="shared" si="8"/>
        <v>2960650.0000000005</v>
      </c>
      <c r="N82" s="66" t="s">
        <v>20</v>
      </c>
      <c r="O82" s="38"/>
      <c r="P82" s="38"/>
    </row>
    <row r="83" spans="1:16" s="39" customFormat="1" ht="12.75" x14ac:dyDescent="0.2">
      <c r="A83" s="66">
        <v>82</v>
      </c>
      <c r="B83" s="66">
        <v>3203</v>
      </c>
      <c r="C83" s="66">
        <v>32</v>
      </c>
      <c r="D83" s="66" t="s">
        <v>16</v>
      </c>
      <c r="E83" s="67">
        <v>685</v>
      </c>
      <c r="F83" s="67">
        <v>71</v>
      </c>
      <c r="G83" s="67">
        <f t="shared" si="6"/>
        <v>756</v>
      </c>
      <c r="H83" s="67">
        <f t="shared" si="7"/>
        <v>831.6</v>
      </c>
      <c r="I83" s="67">
        <v>49520</v>
      </c>
      <c r="J83" s="68">
        <f t="shared" si="9"/>
        <v>37437120</v>
      </c>
      <c r="K83" s="69">
        <f t="shared" si="10"/>
        <v>41929574</v>
      </c>
      <c r="L83" s="70">
        <f t="shared" si="11"/>
        <v>105000</v>
      </c>
      <c r="M83" s="69">
        <f t="shared" si="8"/>
        <v>2910600</v>
      </c>
      <c r="N83" s="66" t="s">
        <v>20</v>
      </c>
      <c r="O83" s="38"/>
      <c r="P83" s="38"/>
    </row>
    <row r="84" spans="1:16" s="39" customFormat="1" ht="12.75" x14ac:dyDescent="0.2">
      <c r="A84" s="66">
        <v>83</v>
      </c>
      <c r="B84" s="66">
        <v>3204</v>
      </c>
      <c r="C84" s="66">
        <v>32</v>
      </c>
      <c r="D84" s="66" t="s">
        <v>32</v>
      </c>
      <c r="E84" s="67">
        <v>495</v>
      </c>
      <c r="F84" s="67">
        <v>64</v>
      </c>
      <c r="G84" s="67">
        <f t="shared" si="6"/>
        <v>559</v>
      </c>
      <c r="H84" s="67">
        <f t="shared" si="7"/>
        <v>614.90000000000009</v>
      </c>
      <c r="I84" s="67">
        <v>49520</v>
      </c>
      <c r="J84" s="68">
        <f t="shared" si="9"/>
        <v>27681680</v>
      </c>
      <c r="K84" s="69">
        <f t="shared" si="10"/>
        <v>31003482</v>
      </c>
      <c r="L84" s="70">
        <f t="shared" si="11"/>
        <v>77500</v>
      </c>
      <c r="M84" s="69">
        <f t="shared" si="8"/>
        <v>2152150.0000000005</v>
      </c>
      <c r="N84" s="66" t="s">
        <v>20</v>
      </c>
      <c r="O84" s="38"/>
      <c r="P84" s="38"/>
    </row>
    <row r="85" spans="1:16" s="39" customFormat="1" ht="12.75" x14ac:dyDescent="0.2">
      <c r="A85" s="66">
        <v>84</v>
      </c>
      <c r="B85" s="71">
        <v>3303</v>
      </c>
      <c r="C85" s="71">
        <v>33</v>
      </c>
      <c r="D85" s="66" t="s">
        <v>16</v>
      </c>
      <c r="E85" s="67">
        <v>685</v>
      </c>
      <c r="F85" s="67">
        <v>71</v>
      </c>
      <c r="G85" s="67">
        <f t="shared" si="6"/>
        <v>756</v>
      </c>
      <c r="H85" s="67">
        <f t="shared" si="7"/>
        <v>831.6</v>
      </c>
      <c r="I85" s="67">
        <v>49640</v>
      </c>
      <c r="J85" s="68">
        <f t="shared" si="9"/>
        <v>37527840</v>
      </c>
      <c r="K85" s="69">
        <f t="shared" si="10"/>
        <v>42031181</v>
      </c>
      <c r="L85" s="70">
        <f t="shared" si="11"/>
        <v>105000</v>
      </c>
      <c r="M85" s="69">
        <f t="shared" si="8"/>
        <v>2910600</v>
      </c>
      <c r="N85" s="66" t="s">
        <v>20</v>
      </c>
      <c r="O85" s="38"/>
      <c r="P85" s="38"/>
    </row>
    <row r="86" spans="1:16" s="39" customFormat="1" ht="12.75" x14ac:dyDescent="0.2">
      <c r="A86" s="66">
        <v>85</v>
      </c>
      <c r="B86" s="71">
        <v>3304</v>
      </c>
      <c r="C86" s="71">
        <v>33</v>
      </c>
      <c r="D86" s="66" t="s">
        <v>32</v>
      </c>
      <c r="E86" s="67">
        <v>495</v>
      </c>
      <c r="F86" s="67">
        <v>64</v>
      </c>
      <c r="G86" s="67">
        <f t="shared" si="6"/>
        <v>559</v>
      </c>
      <c r="H86" s="67">
        <f t="shared" si="7"/>
        <v>614.90000000000009</v>
      </c>
      <c r="I86" s="67">
        <v>49640</v>
      </c>
      <c r="J86" s="68">
        <f t="shared" si="9"/>
        <v>27748760</v>
      </c>
      <c r="K86" s="69">
        <f t="shared" si="10"/>
        <v>31078611</v>
      </c>
      <c r="L86" s="70">
        <f t="shared" si="11"/>
        <v>77500</v>
      </c>
      <c r="M86" s="69">
        <f t="shared" si="8"/>
        <v>2152150.0000000005</v>
      </c>
      <c r="N86" s="66" t="s">
        <v>20</v>
      </c>
      <c r="O86" s="38"/>
      <c r="P86" s="38"/>
    </row>
    <row r="87" spans="1:16" s="39" customFormat="1" ht="12.75" x14ac:dyDescent="0.2">
      <c r="A87" s="66">
        <v>86</v>
      </c>
      <c r="B87" s="71">
        <v>3401</v>
      </c>
      <c r="C87" s="71">
        <v>34</v>
      </c>
      <c r="D87" s="66" t="s">
        <v>16</v>
      </c>
      <c r="E87" s="67">
        <v>762</v>
      </c>
      <c r="F87" s="67">
        <v>38</v>
      </c>
      <c r="G87" s="67">
        <f t="shared" si="6"/>
        <v>800</v>
      </c>
      <c r="H87" s="67">
        <f t="shared" si="7"/>
        <v>880.00000000000011</v>
      </c>
      <c r="I87" s="67">
        <v>49760</v>
      </c>
      <c r="J87" s="68">
        <f t="shared" si="9"/>
        <v>39808000</v>
      </c>
      <c r="K87" s="69">
        <f t="shared" si="10"/>
        <v>44584960</v>
      </c>
      <c r="L87" s="70">
        <f t="shared" si="11"/>
        <v>111500</v>
      </c>
      <c r="M87" s="69">
        <f t="shared" si="8"/>
        <v>3080000.0000000005</v>
      </c>
      <c r="N87" s="66" t="s">
        <v>20</v>
      </c>
      <c r="O87" s="38"/>
      <c r="P87" s="38"/>
    </row>
    <row r="88" spans="1:16" s="39" customFormat="1" ht="12.75" x14ac:dyDescent="0.2">
      <c r="A88" s="66">
        <v>87</v>
      </c>
      <c r="B88" s="71">
        <v>3402</v>
      </c>
      <c r="C88" s="71">
        <v>34</v>
      </c>
      <c r="D88" s="66" t="s">
        <v>16</v>
      </c>
      <c r="E88" s="67">
        <v>700</v>
      </c>
      <c r="F88" s="67">
        <v>69</v>
      </c>
      <c r="G88" s="67">
        <f t="shared" si="6"/>
        <v>769</v>
      </c>
      <c r="H88" s="67">
        <f t="shared" si="7"/>
        <v>845.90000000000009</v>
      </c>
      <c r="I88" s="67">
        <v>49760</v>
      </c>
      <c r="J88" s="68">
        <f t="shared" si="9"/>
        <v>38265440</v>
      </c>
      <c r="K88" s="69">
        <f t="shared" si="10"/>
        <v>42857293</v>
      </c>
      <c r="L88" s="70">
        <f t="shared" si="11"/>
        <v>107000</v>
      </c>
      <c r="M88" s="69">
        <f t="shared" si="8"/>
        <v>2960650.0000000005</v>
      </c>
      <c r="N88" s="66" t="s">
        <v>20</v>
      </c>
      <c r="O88" s="38"/>
      <c r="P88" s="38"/>
    </row>
    <row r="89" spans="1:16" s="39" customFormat="1" ht="12.75" x14ac:dyDescent="0.2">
      <c r="A89" s="66">
        <v>88</v>
      </c>
      <c r="B89" s="71">
        <v>3403</v>
      </c>
      <c r="C89" s="71">
        <v>34</v>
      </c>
      <c r="D89" s="66" t="s">
        <v>16</v>
      </c>
      <c r="E89" s="67">
        <v>685</v>
      </c>
      <c r="F89" s="67">
        <v>71</v>
      </c>
      <c r="G89" s="67">
        <f t="shared" si="6"/>
        <v>756</v>
      </c>
      <c r="H89" s="67">
        <f t="shared" si="7"/>
        <v>831.6</v>
      </c>
      <c r="I89" s="67">
        <v>49760</v>
      </c>
      <c r="J89" s="68">
        <f t="shared" si="9"/>
        <v>37618560</v>
      </c>
      <c r="K89" s="69">
        <f t="shared" si="10"/>
        <v>42132787</v>
      </c>
      <c r="L89" s="70">
        <f t="shared" si="11"/>
        <v>105500</v>
      </c>
      <c r="M89" s="69">
        <f t="shared" si="8"/>
        <v>2910600</v>
      </c>
      <c r="N89" s="66" t="s">
        <v>20</v>
      </c>
      <c r="O89" s="38"/>
      <c r="P89" s="38"/>
    </row>
    <row r="90" spans="1:16" s="39" customFormat="1" ht="12.75" x14ac:dyDescent="0.2">
      <c r="A90" s="66">
        <v>89</v>
      </c>
      <c r="B90" s="71">
        <v>3404</v>
      </c>
      <c r="C90" s="71">
        <v>34</v>
      </c>
      <c r="D90" s="66" t="s">
        <v>32</v>
      </c>
      <c r="E90" s="67">
        <v>495</v>
      </c>
      <c r="F90" s="67">
        <v>64</v>
      </c>
      <c r="G90" s="67">
        <f t="shared" si="6"/>
        <v>559</v>
      </c>
      <c r="H90" s="67">
        <f t="shared" si="7"/>
        <v>614.90000000000009</v>
      </c>
      <c r="I90" s="67">
        <v>49760</v>
      </c>
      <c r="J90" s="68">
        <f t="shared" si="9"/>
        <v>27815840</v>
      </c>
      <c r="K90" s="69">
        <f t="shared" si="10"/>
        <v>31153741</v>
      </c>
      <c r="L90" s="70">
        <f t="shared" si="11"/>
        <v>78000</v>
      </c>
      <c r="M90" s="69">
        <f t="shared" si="8"/>
        <v>2152150.0000000005</v>
      </c>
      <c r="N90" s="66" t="s">
        <v>20</v>
      </c>
      <c r="O90" s="38"/>
      <c r="P90" s="38"/>
    </row>
    <row r="91" spans="1:16" s="39" customFormat="1" ht="12.75" x14ac:dyDescent="0.2">
      <c r="A91" s="66">
        <v>90</v>
      </c>
      <c r="B91" s="71">
        <v>3501</v>
      </c>
      <c r="C91" s="71">
        <v>35</v>
      </c>
      <c r="D91" s="66" t="s">
        <v>16</v>
      </c>
      <c r="E91" s="67">
        <v>762</v>
      </c>
      <c r="F91" s="67">
        <v>38</v>
      </c>
      <c r="G91" s="67">
        <f t="shared" si="6"/>
        <v>800</v>
      </c>
      <c r="H91" s="67">
        <f t="shared" si="7"/>
        <v>880.00000000000011</v>
      </c>
      <c r="I91" s="67">
        <v>49880</v>
      </c>
      <c r="J91" s="68">
        <f t="shared" si="9"/>
        <v>39904000</v>
      </c>
      <c r="K91" s="69">
        <f t="shared" si="10"/>
        <v>44692480</v>
      </c>
      <c r="L91" s="70">
        <f t="shared" si="11"/>
        <v>111500</v>
      </c>
      <c r="M91" s="69">
        <f t="shared" si="8"/>
        <v>3080000.0000000005</v>
      </c>
      <c r="N91" s="66" t="s">
        <v>20</v>
      </c>
      <c r="O91" s="38"/>
      <c r="P91" s="38"/>
    </row>
    <row r="92" spans="1:16" s="39" customFormat="1" ht="12.75" x14ac:dyDescent="0.2">
      <c r="A92" s="66">
        <v>91</v>
      </c>
      <c r="B92" s="71">
        <v>3502</v>
      </c>
      <c r="C92" s="71">
        <v>35</v>
      </c>
      <c r="D92" s="66" t="s">
        <v>16</v>
      </c>
      <c r="E92" s="67">
        <v>700</v>
      </c>
      <c r="F92" s="67">
        <v>69</v>
      </c>
      <c r="G92" s="67">
        <f t="shared" si="6"/>
        <v>769</v>
      </c>
      <c r="H92" s="67">
        <f t="shared" si="7"/>
        <v>845.90000000000009</v>
      </c>
      <c r="I92" s="67">
        <v>49880</v>
      </c>
      <c r="J92" s="68">
        <f t="shared" si="9"/>
        <v>38357720</v>
      </c>
      <c r="K92" s="69">
        <f t="shared" si="10"/>
        <v>42960646</v>
      </c>
      <c r="L92" s="70">
        <f t="shared" si="11"/>
        <v>107500</v>
      </c>
      <c r="M92" s="69">
        <f t="shared" si="8"/>
        <v>2960650.0000000005</v>
      </c>
      <c r="N92" s="66" t="s">
        <v>20</v>
      </c>
      <c r="O92" s="38"/>
      <c r="P92" s="38"/>
    </row>
    <row r="93" spans="1:16" s="39" customFormat="1" ht="12.75" x14ac:dyDescent="0.2">
      <c r="A93" s="66">
        <v>92</v>
      </c>
      <c r="B93" s="71">
        <v>3503</v>
      </c>
      <c r="C93" s="71">
        <v>35</v>
      </c>
      <c r="D93" s="66" t="s">
        <v>16</v>
      </c>
      <c r="E93" s="67">
        <v>685</v>
      </c>
      <c r="F93" s="67">
        <v>71</v>
      </c>
      <c r="G93" s="67">
        <f t="shared" si="6"/>
        <v>756</v>
      </c>
      <c r="H93" s="67">
        <f t="shared" si="7"/>
        <v>831.6</v>
      </c>
      <c r="I93" s="67">
        <v>49880</v>
      </c>
      <c r="J93" s="68">
        <f t="shared" si="9"/>
        <v>37709280</v>
      </c>
      <c r="K93" s="69">
        <f t="shared" si="10"/>
        <v>42234394</v>
      </c>
      <c r="L93" s="70">
        <f t="shared" si="11"/>
        <v>105500</v>
      </c>
      <c r="M93" s="69">
        <f t="shared" si="8"/>
        <v>2910600</v>
      </c>
      <c r="N93" s="66" t="s">
        <v>20</v>
      </c>
      <c r="O93" s="38"/>
      <c r="P93" s="38"/>
    </row>
    <row r="94" spans="1:16" s="39" customFormat="1" ht="12.75" x14ac:dyDescent="0.2">
      <c r="A94" s="66">
        <v>93</v>
      </c>
      <c r="B94" s="71">
        <v>3504</v>
      </c>
      <c r="C94" s="71">
        <v>35</v>
      </c>
      <c r="D94" s="66" t="s">
        <v>32</v>
      </c>
      <c r="E94" s="67">
        <v>495</v>
      </c>
      <c r="F94" s="67">
        <v>64</v>
      </c>
      <c r="G94" s="67">
        <f t="shared" si="6"/>
        <v>559</v>
      </c>
      <c r="H94" s="67">
        <f t="shared" si="7"/>
        <v>614.90000000000009</v>
      </c>
      <c r="I94" s="67">
        <v>49880</v>
      </c>
      <c r="J94" s="68">
        <f t="shared" si="9"/>
        <v>27882920</v>
      </c>
      <c r="K94" s="69">
        <f t="shared" si="10"/>
        <v>31228870</v>
      </c>
      <c r="L94" s="70">
        <f t="shared" si="11"/>
        <v>78000</v>
      </c>
      <c r="M94" s="69">
        <f t="shared" si="8"/>
        <v>2152150.0000000005</v>
      </c>
      <c r="N94" s="66" t="s">
        <v>20</v>
      </c>
      <c r="O94" s="38"/>
      <c r="P94" s="38"/>
    </row>
    <row r="95" spans="1:16" s="39" customFormat="1" ht="12.75" x14ac:dyDescent="0.2">
      <c r="A95" s="66">
        <v>94</v>
      </c>
      <c r="B95" s="71">
        <v>3601</v>
      </c>
      <c r="C95" s="71">
        <v>36</v>
      </c>
      <c r="D95" s="66" t="s">
        <v>16</v>
      </c>
      <c r="E95" s="67">
        <v>762</v>
      </c>
      <c r="F95" s="67">
        <v>38</v>
      </c>
      <c r="G95" s="67">
        <f t="shared" si="6"/>
        <v>800</v>
      </c>
      <c r="H95" s="67">
        <f t="shared" si="7"/>
        <v>880.00000000000011</v>
      </c>
      <c r="I95" s="67">
        <v>50000</v>
      </c>
      <c r="J95" s="68">
        <f t="shared" si="9"/>
        <v>40000000</v>
      </c>
      <c r="K95" s="69">
        <f t="shared" si="10"/>
        <v>44800000</v>
      </c>
      <c r="L95" s="70">
        <f t="shared" si="11"/>
        <v>112000</v>
      </c>
      <c r="M95" s="69">
        <f t="shared" si="8"/>
        <v>3080000.0000000005</v>
      </c>
      <c r="N95" s="66" t="s">
        <v>20</v>
      </c>
      <c r="O95" s="38"/>
      <c r="P95" s="38"/>
    </row>
    <row r="96" spans="1:16" s="39" customFormat="1" ht="12.75" x14ac:dyDescent="0.2">
      <c r="A96" s="66">
        <v>95</v>
      </c>
      <c r="B96" s="71">
        <v>3602</v>
      </c>
      <c r="C96" s="71">
        <v>36</v>
      </c>
      <c r="D96" s="66" t="s">
        <v>16</v>
      </c>
      <c r="E96" s="67">
        <v>700</v>
      </c>
      <c r="F96" s="67">
        <v>69</v>
      </c>
      <c r="G96" s="67">
        <f t="shared" si="6"/>
        <v>769</v>
      </c>
      <c r="H96" s="67">
        <f t="shared" si="7"/>
        <v>845.90000000000009</v>
      </c>
      <c r="I96" s="67">
        <v>50000</v>
      </c>
      <c r="J96" s="68">
        <f t="shared" si="9"/>
        <v>38450000</v>
      </c>
      <c r="K96" s="69">
        <f t="shared" si="10"/>
        <v>43064000</v>
      </c>
      <c r="L96" s="70">
        <f t="shared" si="11"/>
        <v>107500</v>
      </c>
      <c r="M96" s="69">
        <f t="shared" si="8"/>
        <v>2960650.0000000005</v>
      </c>
      <c r="N96" s="66" t="s">
        <v>20</v>
      </c>
      <c r="O96" s="38"/>
      <c r="P96" s="38"/>
    </row>
    <row r="97" spans="1:16" s="39" customFormat="1" ht="12.75" x14ac:dyDescent="0.2">
      <c r="A97" s="66">
        <v>96</v>
      </c>
      <c r="B97" s="71">
        <v>3603</v>
      </c>
      <c r="C97" s="71">
        <v>36</v>
      </c>
      <c r="D97" s="66" t="s">
        <v>16</v>
      </c>
      <c r="E97" s="67">
        <v>685</v>
      </c>
      <c r="F97" s="67">
        <v>71</v>
      </c>
      <c r="G97" s="67">
        <f t="shared" si="6"/>
        <v>756</v>
      </c>
      <c r="H97" s="67">
        <f t="shared" si="7"/>
        <v>831.6</v>
      </c>
      <c r="I97" s="67">
        <v>50000</v>
      </c>
      <c r="J97" s="68">
        <f t="shared" si="9"/>
        <v>37800000</v>
      </c>
      <c r="K97" s="69">
        <f t="shared" si="10"/>
        <v>42336000</v>
      </c>
      <c r="L97" s="70">
        <f t="shared" si="11"/>
        <v>106000</v>
      </c>
      <c r="M97" s="69">
        <f t="shared" si="8"/>
        <v>2910600</v>
      </c>
      <c r="N97" s="66" t="s">
        <v>20</v>
      </c>
      <c r="O97" s="38"/>
      <c r="P97" s="38"/>
    </row>
    <row r="98" spans="1:16" s="39" customFormat="1" ht="12.75" x14ac:dyDescent="0.2">
      <c r="A98" s="66">
        <v>97</v>
      </c>
      <c r="B98" s="71">
        <v>3604</v>
      </c>
      <c r="C98" s="71">
        <v>36</v>
      </c>
      <c r="D98" s="66" t="s">
        <v>32</v>
      </c>
      <c r="E98" s="67">
        <v>495</v>
      </c>
      <c r="F98" s="67">
        <v>64</v>
      </c>
      <c r="G98" s="67">
        <f t="shared" si="6"/>
        <v>559</v>
      </c>
      <c r="H98" s="67">
        <f t="shared" si="7"/>
        <v>614.90000000000009</v>
      </c>
      <c r="I98" s="67">
        <v>50000</v>
      </c>
      <c r="J98" s="68">
        <f t="shared" si="9"/>
        <v>27950000</v>
      </c>
      <c r="K98" s="69">
        <f t="shared" si="10"/>
        <v>31304000</v>
      </c>
      <c r="L98" s="70">
        <f t="shared" si="11"/>
        <v>78500</v>
      </c>
      <c r="M98" s="69">
        <f t="shared" si="8"/>
        <v>2152150.0000000005</v>
      </c>
      <c r="N98" s="66" t="s">
        <v>20</v>
      </c>
      <c r="O98" s="38"/>
      <c r="P98" s="38"/>
    </row>
    <row r="99" spans="1:16" s="39" customFormat="1" ht="12.75" x14ac:dyDescent="0.2">
      <c r="A99" s="66">
        <v>98</v>
      </c>
      <c r="B99" s="71">
        <v>3701</v>
      </c>
      <c r="C99" s="71">
        <v>37</v>
      </c>
      <c r="D99" s="66" t="s">
        <v>16</v>
      </c>
      <c r="E99" s="67">
        <v>762</v>
      </c>
      <c r="F99" s="67">
        <v>38</v>
      </c>
      <c r="G99" s="67">
        <f t="shared" si="6"/>
        <v>800</v>
      </c>
      <c r="H99" s="67">
        <f t="shared" si="7"/>
        <v>880.00000000000011</v>
      </c>
      <c r="I99" s="67">
        <v>50120</v>
      </c>
      <c r="J99" s="68">
        <f t="shared" si="9"/>
        <v>40096000</v>
      </c>
      <c r="K99" s="69">
        <f t="shared" si="10"/>
        <v>44907520</v>
      </c>
      <c r="L99" s="70">
        <f t="shared" si="11"/>
        <v>112500</v>
      </c>
      <c r="M99" s="69">
        <f t="shared" si="8"/>
        <v>3080000.0000000005</v>
      </c>
      <c r="N99" s="66" t="s">
        <v>20</v>
      </c>
      <c r="O99" s="38"/>
      <c r="P99" s="38"/>
    </row>
    <row r="100" spans="1:16" s="39" customFormat="1" ht="12.75" x14ac:dyDescent="0.2">
      <c r="A100" s="66">
        <v>99</v>
      </c>
      <c r="B100" s="71">
        <v>3702</v>
      </c>
      <c r="C100" s="71">
        <v>37</v>
      </c>
      <c r="D100" s="66" t="s">
        <v>16</v>
      </c>
      <c r="E100" s="67">
        <v>700</v>
      </c>
      <c r="F100" s="67">
        <v>69</v>
      </c>
      <c r="G100" s="67">
        <f t="shared" si="6"/>
        <v>769</v>
      </c>
      <c r="H100" s="67">
        <f t="shared" si="7"/>
        <v>845.90000000000009</v>
      </c>
      <c r="I100" s="67">
        <v>50120</v>
      </c>
      <c r="J100" s="68">
        <f t="shared" si="9"/>
        <v>38542280</v>
      </c>
      <c r="K100" s="69">
        <f t="shared" si="10"/>
        <v>43167354</v>
      </c>
      <c r="L100" s="70">
        <f t="shared" si="11"/>
        <v>108000</v>
      </c>
      <c r="M100" s="69">
        <f t="shared" si="8"/>
        <v>2960650.0000000005</v>
      </c>
      <c r="N100" s="66" t="s">
        <v>20</v>
      </c>
      <c r="O100" s="38"/>
      <c r="P100" s="38"/>
    </row>
    <row r="101" spans="1:16" s="39" customFormat="1" ht="12.75" x14ac:dyDescent="0.2">
      <c r="A101" s="66">
        <v>100</v>
      </c>
      <c r="B101" s="71">
        <v>3703</v>
      </c>
      <c r="C101" s="71">
        <v>37</v>
      </c>
      <c r="D101" s="66" t="s">
        <v>16</v>
      </c>
      <c r="E101" s="67">
        <v>685</v>
      </c>
      <c r="F101" s="67">
        <v>71</v>
      </c>
      <c r="G101" s="67">
        <f t="shared" si="6"/>
        <v>756</v>
      </c>
      <c r="H101" s="67">
        <f t="shared" si="7"/>
        <v>831.6</v>
      </c>
      <c r="I101" s="67">
        <v>50120</v>
      </c>
      <c r="J101" s="68">
        <f t="shared" si="9"/>
        <v>37890720</v>
      </c>
      <c r="K101" s="69">
        <f t="shared" si="10"/>
        <v>42437606</v>
      </c>
      <c r="L101" s="70">
        <f t="shared" si="11"/>
        <v>106000</v>
      </c>
      <c r="M101" s="69">
        <f t="shared" si="8"/>
        <v>2910600</v>
      </c>
      <c r="N101" s="66" t="s">
        <v>20</v>
      </c>
      <c r="O101" s="38"/>
      <c r="P101" s="38"/>
    </row>
    <row r="102" spans="1:16" s="39" customFormat="1" ht="12.75" x14ac:dyDescent="0.2">
      <c r="A102" s="66">
        <v>101</v>
      </c>
      <c r="B102" s="71">
        <v>3704</v>
      </c>
      <c r="C102" s="71">
        <v>37</v>
      </c>
      <c r="D102" s="66" t="s">
        <v>32</v>
      </c>
      <c r="E102" s="67">
        <v>495</v>
      </c>
      <c r="F102" s="67">
        <v>64</v>
      </c>
      <c r="G102" s="67">
        <f t="shared" si="6"/>
        <v>559</v>
      </c>
      <c r="H102" s="67">
        <f t="shared" si="7"/>
        <v>614.90000000000009</v>
      </c>
      <c r="I102" s="67">
        <v>50120</v>
      </c>
      <c r="J102" s="68">
        <f t="shared" si="9"/>
        <v>28017080</v>
      </c>
      <c r="K102" s="69">
        <f t="shared" si="10"/>
        <v>31379130</v>
      </c>
      <c r="L102" s="70">
        <f t="shared" si="11"/>
        <v>78500</v>
      </c>
      <c r="M102" s="69">
        <f t="shared" si="8"/>
        <v>2152150.0000000005</v>
      </c>
      <c r="N102" s="66" t="s">
        <v>20</v>
      </c>
      <c r="O102" s="38"/>
      <c r="P102" s="38"/>
    </row>
    <row r="103" spans="1:16" s="39" customFormat="1" ht="12.75" x14ac:dyDescent="0.2">
      <c r="A103" s="66">
        <v>102</v>
      </c>
      <c r="B103" s="71">
        <v>3801</v>
      </c>
      <c r="C103" s="71">
        <v>38</v>
      </c>
      <c r="D103" s="66" t="s">
        <v>16</v>
      </c>
      <c r="E103" s="67">
        <v>762</v>
      </c>
      <c r="F103" s="67">
        <v>38</v>
      </c>
      <c r="G103" s="67">
        <f t="shared" si="6"/>
        <v>800</v>
      </c>
      <c r="H103" s="67">
        <f t="shared" si="7"/>
        <v>880.00000000000011</v>
      </c>
      <c r="I103" s="67">
        <v>50240</v>
      </c>
      <c r="J103" s="68">
        <f t="shared" si="9"/>
        <v>40192000</v>
      </c>
      <c r="K103" s="69">
        <f t="shared" si="10"/>
        <v>45015040</v>
      </c>
      <c r="L103" s="70">
        <f t="shared" si="11"/>
        <v>112500</v>
      </c>
      <c r="M103" s="69">
        <f t="shared" si="8"/>
        <v>3080000.0000000005</v>
      </c>
      <c r="N103" s="66" t="s">
        <v>20</v>
      </c>
      <c r="O103" s="38"/>
      <c r="P103" s="38"/>
    </row>
    <row r="104" spans="1:16" s="39" customFormat="1" ht="12.75" x14ac:dyDescent="0.2">
      <c r="A104" s="66">
        <v>103</v>
      </c>
      <c r="B104" s="71">
        <v>3802</v>
      </c>
      <c r="C104" s="71">
        <v>38</v>
      </c>
      <c r="D104" s="66" t="s">
        <v>16</v>
      </c>
      <c r="E104" s="67">
        <v>700</v>
      </c>
      <c r="F104" s="67">
        <v>69</v>
      </c>
      <c r="G104" s="67">
        <f t="shared" si="6"/>
        <v>769</v>
      </c>
      <c r="H104" s="67">
        <f t="shared" si="7"/>
        <v>845.90000000000009</v>
      </c>
      <c r="I104" s="67">
        <v>50240</v>
      </c>
      <c r="J104" s="68">
        <f t="shared" si="9"/>
        <v>38634560</v>
      </c>
      <c r="K104" s="69">
        <f t="shared" si="10"/>
        <v>43270707</v>
      </c>
      <c r="L104" s="70">
        <f t="shared" si="11"/>
        <v>108000</v>
      </c>
      <c r="M104" s="69">
        <f t="shared" si="8"/>
        <v>2960650.0000000005</v>
      </c>
      <c r="N104" s="66" t="s">
        <v>20</v>
      </c>
      <c r="O104" s="38"/>
      <c r="P104" s="38"/>
    </row>
    <row r="105" spans="1:16" s="39" customFormat="1" ht="12.75" x14ac:dyDescent="0.2">
      <c r="A105" s="66">
        <v>104</v>
      </c>
      <c r="B105" s="71">
        <v>3803</v>
      </c>
      <c r="C105" s="71">
        <v>38</v>
      </c>
      <c r="D105" s="66" t="s">
        <v>16</v>
      </c>
      <c r="E105" s="67">
        <v>685</v>
      </c>
      <c r="F105" s="67">
        <v>71</v>
      </c>
      <c r="G105" s="67">
        <f t="shared" si="6"/>
        <v>756</v>
      </c>
      <c r="H105" s="67">
        <f t="shared" si="7"/>
        <v>831.6</v>
      </c>
      <c r="I105" s="67">
        <v>50240</v>
      </c>
      <c r="J105" s="68">
        <f t="shared" si="9"/>
        <v>37981440</v>
      </c>
      <c r="K105" s="69">
        <f t="shared" si="10"/>
        <v>42539213</v>
      </c>
      <c r="L105" s="70">
        <f t="shared" si="11"/>
        <v>106500</v>
      </c>
      <c r="M105" s="69">
        <f t="shared" si="8"/>
        <v>2910600</v>
      </c>
      <c r="N105" s="66" t="s">
        <v>20</v>
      </c>
      <c r="O105" s="38"/>
      <c r="P105" s="38"/>
    </row>
    <row r="106" spans="1:16" s="39" customFormat="1" ht="12.75" x14ac:dyDescent="0.2">
      <c r="A106" s="66">
        <v>105</v>
      </c>
      <c r="B106" s="71">
        <v>3804</v>
      </c>
      <c r="C106" s="71">
        <v>38</v>
      </c>
      <c r="D106" s="66" t="s">
        <v>32</v>
      </c>
      <c r="E106" s="67">
        <v>495</v>
      </c>
      <c r="F106" s="67">
        <v>64</v>
      </c>
      <c r="G106" s="67">
        <f t="shared" si="6"/>
        <v>559</v>
      </c>
      <c r="H106" s="67">
        <f t="shared" si="7"/>
        <v>614.90000000000009</v>
      </c>
      <c r="I106" s="67">
        <v>50240</v>
      </c>
      <c r="J106" s="68">
        <f t="shared" si="9"/>
        <v>28084160</v>
      </c>
      <c r="K106" s="69">
        <f t="shared" si="10"/>
        <v>31454259</v>
      </c>
      <c r="L106" s="70">
        <f t="shared" si="11"/>
        <v>78500</v>
      </c>
      <c r="M106" s="69">
        <f t="shared" si="8"/>
        <v>2152150.0000000005</v>
      </c>
      <c r="N106" s="66" t="s">
        <v>20</v>
      </c>
      <c r="O106" s="38"/>
      <c r="P106" s="38"/>
    </row>
    <row r="107" spans="1:16" s="39" customFormat="1" ht="12.75" x14ac:dyDescent="0.2">
      <c r="A107" s="66">
        <v>106</v>
      </c>
      <c r="B107" s="71">
        <v>3901</v>
      </c>
      <c r="C107" s="71">
        <v>39</v>
      </c>
      <c r="D107" s="66" t="s">
        <v>16</v>
      </c>
      <c r="E107" s="67">
        <v>762</v>
      </c>
      <c r="F107" s="67">
        <v>38</v>
      </c>
      <c r="G107" s="67">
        <f t="shared" si="6"/>
        <v>800</v>
      </c>
      <c r="H107" s="67">
        <f t="shared" si="7"/>
        <v>880.00000000000011</v>
      </c>
      <c r="I107" s="67">
        <v>50360</v>
      </c>
      <c r="J107" s="68">
        <f t="shared" si="9"/>
        <v>40288000</v>
      </c>
      <c r="K107" s="69">
        <f t="shared" si="10"/>
        <v>45122560</v>
      </c>
      <c r="L107" s="70">
        <f t="shared" si="11"/>
        <v>113000</v>
      </c>
      <c r="M107" s="69">
        <f t="shared" si="8"/>
        <v>3080000.0000000005</v>
      </c>
      <c r="N107" s="66" t="s">
        <v>20</v>
      </c>
      <c r="O107" s="38"/>
      <c r="P107" s="38"/>
    </row>
    <row r="108" spans="1:16" s="39" customFormat="1" ht="12.75" x14ac:dyDescent="0.2">
      <c r="A108" s="66">
        <v>107</v>
      </c>
      <c r="B108" s="71">
        <v>3902</v>
      </c>
      <c r="C108" s="71">
        <v>39</v>
      </c>
      <c r="D108" s="66" t="s">
        <v>16</v>
      </c>
      <c r="E108" s="67">
        <v>700</v>
      </c>
      <c r="F108" s="67">
        <v>69</v>
      </c>
      <c r="G108" s="67">
        <f t="shared" si="6"/>
        <v>769</v>
      </c>
      <c r="H108" s="67">
        <f t="shared" si="7"/>
        <v>845.90000000000009</v>
      </c>
      <c r="I108" s="67">
        <v>50360</v>
      </c>
      <c r="J108" s="68">
        <f t="shared" si="9"/>
        <v>38726840</v>
      </c>
      <c r="K108" s="69">
        <f t="shared" si="10"/>
        <v>43374061</v>
      </c>
      <c r="L108" s="70">
        <f t="shared" si="11"/>
        <v>108500</v>
      </c>
      <c r="M108" s="69">
        <f t="shared" si="8"/>
        <v>2960650.0000000005</v>
      </c>
      <c r="N108" s="66" t="s">
        <v>20</v>
      </c>
      <c r="O108" s="38"/>
      <c r="P108" s="38"/>
    </row>
    <row r="109" spans="1:16" s="39" customFormat="1" ht="12.75" x14ac:dyDescent="0.2">
      <c r="A109" s="66">
        <v>108</v>
      </c>
      <c r="B109" s="71">
        <v>3903</v>
      </c>
      <c r="C109" s="71">
        <v>39</v>
      </c>
      <c r="D109" s="66" t="s">
        <v>16</v>
      </c>
      <c r="E109" s="67">
        <v>685</v>
      </c>
      <c r="F109" s="67">
        <v>71</v>
      </c>
      <c r="G109" s="67">
        <f t="shared" si="6"/>
        <v>756</v>
      </c>
      <c r="H109" s="67">
        <f t="shared" si="7"/>
        <v>831.6</v>
      </c>
      <c r="I109" s="67">
        <v>50360</v>
      </c>
      <c r="J109" s="68">
        <f t="shared" si="9"/>
        <v>38072160</v>
      </c>
      <c r="K109" s="69">
        <f t="shared" si="10"/>
        <v>42640819</v>
      </c>
      <c r="L109" s="70">
        <f t="shared" si="11"/>
        <v>106500</v>
      </c>
      <c r="M109" s="69">
        <f t="shared" si="8"/>
        <v>2910600</v>
      </c>
      <c r="N109" s="66" t="s">
        <v>20</v>
      </c>
      <c r="O109" s="38"/>
      <c r="P109" s="38"/>
    </row>
    <row r="110" spans="1:16" s="39" customFormat="1" ht="12.75" x14ac:dyDescent="0.2">
      <c r="A110" s="66">
        <v>109</v>
      </c>
      <c r="B110" s="71">
        <v>3904</v>
      </c>
      <c r="C110" s="71">
        <v>39</v>
      </c>
      <c r="D110" s="66" t="s">
        <v>32</v>
      </c>
      <c r="E110" s="67">
        <v>495</v>
      </c>
      <c r="F110" s="67">
        <v>64</v>
      </c>
      <c r="G110" s="67">
        <f t="shared" si="6"/>
        <v>559</v>
      </c>
      <c r="H110" s="67">
        <f t="shared" si="7"/>
        <v>614.90000000000009</v>
      </c>
      <c r="I110" s="67">
        <v>50360</v>
      </c>
      <c r="J110" s="68">
        <f t="shared" si="9"/>
        <v>28151240</v>
      </c>
      <c r="K110" s="69">
        <f t="shared" si="10"/>
        <v>31529389</v>
      </c>
      <c r="L110" s="70">
        <f t="shared" si="11"/>
        <v>79000</v>
      </c>
      <c r="M110" s="69">
        <f t="shared" si="8"/>
        <v>2152150.0000000005</v>
      </c>
      <c r="N110" s="66" t="s">
        <v>20</v>
      </c>
      <c r="O110" s="38"/>
      <c r="P110" s="38"/>
    </row>
    <row r="111" spans="1:16" s="39" customFormat="1" ht="12.75" x14ac:dyDescent="0.2">
      <c r="A111" s="66">
        <v>110</v>
      </c>
      <c r="B111" s="71">
        <v>4001</v>
      </c>
      <c r="C111" s="71">
        <v>40</v>
      </c>
      <c r="D111" s="66" t="s">
        <v>16</v>
      </c>
      <c r="E111" s="67">
        <v>762</v>
      </c>
      <c r="F111" s="67">
        <v>38</v>
      </c>
      <c r="G111" s="67">
        <f t="shared" si="6"/>
        <v>800</v>
      </c>
      <c r="H111" s="67">
        <f t="shared" si="7"/>
        <v>880.00000000000011</v>
      </c>
      <c r="I111" s="67">
        <v>50480</v>
      </c>
      <c r="J111" s="68">
        <f t="shared" si="9"/>
        <v>40384000</v>
      </c>
      <c r="K111" s="69">
        <f t="shared" si="10"/>
        <v>45230080</v>
      </c>
      <c r="L111" s="70">
        <f t="shared" si="11"/>
        <v>113000</v>
      </c>
      <c r="M111" s="69">
        <f t="shared" si="8"/>
        <v>3080000.0000000005</v>
      </c>
      <c r="N111" s="66" t="s">
        <v>20</v>
      </c>
      <c r="O111" s="38"/>
      <c r="P111" s="38"/>
    </row>
    <row r="112" spans="1:16" s="39" customFormat="1" ht="12.75" x14ac:dyDescent="0.2">
      <c r="A112" s="66">
        <v>111</v>
      </c>
      <c r="B112" s="71">
        <v>4002</v>
      </c>
      <c r="C112" s="71">
        <v>40</v>
      </c>
      <c r="D112" s="66" t="s">
        <v>16</v>
      </c>
      <c r="E112" s="67">
        <v>700</v>
      </c>
      <c r="F112" s="67">
        <v>69</v>
      </c>
      <c r="G112" s="67">
        <f t="shared" si="6"/>
        <v>769</v>
      </c>
      <c r="H112" s="67">
        <f t="shared" si="7"/>
        <v>845.90000000000009</v>
      </c>
      <c r="I112" s="67">
        <v>50480</v>
      </c>
      <c r="J112" s="68">
        <f t="shared" si="9"/>
        <v>38819120</v>
      </c>
      <c r="K112" s="69">
        <f t="shared" si="10"/>
        <v>43477414</v>
      </c>
      <c r="L112" s="70">
        <f t="shared" si="11"/>
        <v>108500</v>
      </c>
      <c r="M112" s="69">
        <f t="shared" si="8"/>
        <v>2960650.0000000005</v>
      </c>
      <c r="N112" s="66" t="s">
        <v>20</v>
      </c>
      <c r="O112" s="38"/>
      <c r="P112" s="38"/>
    </row>
    <row r="113" spans="1:16" s="39" customFormat="1" ht="12.75" x14ac:dyDescent="0.2">
      <c r="A113" s="66">
        <v>112</v>
      </c>
      <c r="B113" s="71">
        <v>4003</v>
      </c>
      <c r="C113" s="71">
        <v>40</v>
      </c>
      <c r="D113" s="66" t="s">
        <v>16</v>
      </c>
      <c r="E113" s="67">
        <v>685</v>
      </c>
      <c r="F113" s="67">
        <v>71</v>
      </c>
      <c r="G113" s="67">
        <f t="shared" si="6"/>
        <v>756</v>
      </c>
      <c r="H113" s="67">
        <f t="shared" si="7"/>
        <v>831.6</v>
      </c>
      <c r="I113" s="67">
        <v>50480</v>
      </c>
      <c r="J113" s="68">
        <f t="shared" si="9"/>
        <v>38162880</v>
      </c>
      <c r="K113" s="69">
        <f t="shared" si="10"/>
        <v>42742426</v>
      </c>
      <c r="L113" s="70">
        <f t="shared" si="11"/>
        <v>107000</v>
      </c>
      <c r="M113" s="69">
        <f t="shared" si="8"/>
        <v>2910600</v>
      </c>
      <c r="N113" s="66" t="s">
        <v>20</v>
      </c>
      <c r="O113" s="38"/>
      <c r="P113" s="38"/>
    </row>
    <row r="114" spans="1:16" s="39" customFormat="1" ht="12.75" x14ac:dyDescent="0.2">
      <c r="A114" s="66">
        <v>113</v>
      </c>
      <c r="B114" s="71">
        <v>4004</v>
      </c>
      <c r="C114" s="71">
        <v>40</v>
      </c>
      <c r="D114" s="66" t="s">
        <v>32</v>
      </c>
      <c r="E114" s="67">
        <v>495</v>
      </c>
      <c r="F114" s="67">
        <v>64</v>
      </c>
      <c r="G114" s="67">
        <f t="shared" si="6"/>
        <v>559</v>
      </c>
      <c r="H114" s="67">
        <f t="shared" si="7"/>
        <v>614.90000000000009</v>
      </c>
      <c r="I114" s="67">
        <v>50480</v>
      </c>
      <c r="J114" s="68">
        <f t="shared" si="9"/>
        <v>28218320</v>
      </c>
      <c r="K114" s="69">
        <f t="shared" si="10"/>
        <v>31604518</v>
      </c>
      <c r="L114" s="70">
        <f t="shared" si="11"/>
        <v>79000</v>
      </c>
      <c r="M114" s="69">
        <f t="shared" si="8"/>
        <v>2152150.0000000005</v>
      </c>
      <c r="N114" s="66" t="s">
        <v>20</v>
      </c>
      <c r="O114" s="38"/>
      <c r="P114" s="38"/>
    </row>
    <row r="115" spans="1:16" s="39" customFormat="1" ht="12.75" x14ac:dyDescent="0.2">
      <c r="A115" s="66">
        <v>114</v>
      </c>
      <c r="B115" s="71">
        <v>4101</v>
      </c>
      <c r="C115" s="71">
        <v>41</v>
      </c>
      <c r="D115" s="66" t="s">
        <v>16</v>
      </c>
      <c r="E115" s="67">
        <v>762</v>
      </c>
      <c r="F115" s="67">
        <v>38</v>
      </c>
      <c r="G115" s="67">
        <f t="shared" si="6"/>
        <v>800</v>
      </c>
      <c r="H115" s="67">
        <f t="shared" si="7"/>
        <v>880.00000000000011</v>
      </c>
      <c r="I115" s="72">
        <v>50600</v>
      </c>
      <c r="J115" s="68">
        <f t="shared" si="9"/>
        <v>40480000</v>
      </c>
      <c r="K115" s="69">
        <f t="shared" si="10"/>
        <v>45337600</v>
      </c>
      <c r="L115" s="70">
        <f t="shared" si="11"/>
        <v>113500</v>
      </c>
      <c r="M115" s="69">
        <f t="shared" si="8"/>
        <v>3080000.0000000005</v>
      </c>
      <c r="N115" s="66" t="s">
        <v>20</v>
      </c>
      <c r="O115" s="38"/>
      <c r="P115" s="38"/>
    </row>
    <row r="116" spans="1:16" s="39" customFormat="1" ht="12.75" x14ac:dyDescent="0.2">
      <c r="A116" s="66">
        <v>115</v>
      </c>
      <c r="B116" s="71">
        <v>4102</v>
      </c>
      <c r="C116" s="71">
        <v>41</v>
      </c>
      <c r="D116" s="66" t="s">
        <v>16</v>
      </c>
      <c r="E116" s="67">
        <v>700</v>
      </c>
      <c r="F116" s="67">
        <v>69</v>
      </c>
      <c r="G116" s="67">
        <f t="shared" si="6"/>
        <v>769</v>
      </c>
      <c r="H116" s="67">
        <f t="shared" si="7"/>
        <v>845.90000000000009</v>
      </c>
      <c r="I116" s="72">
        <v>50600</v>
      </c>
      <c r="J116" s="68">
        <f t="shared" si="9"/>
        <v>38911400</v>
      </c>
      <c r="K116" s="69">
        <f t="shared" si="10"/>
        <v>43580768</v>
      </c>
      <c r="L116" s="70">
        <f t="shared" si="11"/>
        <v>109000</v>
      </c>
      <c r="M116" s="69">
        <f t="shared" si="8"/>
        <v>2960650.0000000005</v>
      </c>
      <c r="N116" s="66" t="s">
        <v>20</v>
      </c>
      <c r="O116" s="38"/>
      <c r="P116" s="38"/>
    </row>
    <row r="117" spans="1:16" x14ac:dyDescent="0.3">
      <c r="A117" s="73" t="s">
        <v>17</v>
      </c>
      <c r="B117" s="74"/>
      <c r="C117" s="74"/>
      <c r="D117" s="75"/>
      <c r="E117" s="76">
        <f>SUM(E2:E116)</f>
        <v>75717</v>
      </c>
      <c r="F117" s="76">
        <f>SUM(F2:F116)</f>
        <v>7044</v>
      </c>
      <c r="G117" s="76">
        <f>SUM(G2:G116)</f>
        <v>82761</v>
      </c>
      <c r="H117" s="76">
        <f>SUM(H2:H116)</f>
        <v>91037.099999999977</v>
      </c>
      <c r="I117" s="77"/>
      <c r="J117" s="78">
        <f t="shared" ref="J117:K117" si="12">SUM(J2:J116)</f>
        <v>4037651880</v>
      </c>
      <c r="K117" s="78">
        <f t="shared" si="12"/>
        <v>4522170106</v>
      </c>
      <c r="L117" s="79"/>
      <c r="M117" s="80">
        <f>SUM(M2:M116)</f>
        <v>318629850</v>
      </c>
      <c r="N117" s="81"/>
      <c r="O117" s="20"/>
    </row>
    <row r="118" spans="1:16" x14ac:dyDescent="0.3">
      <c r="H118" s="84"/>
    </row>
  </sheetData>
  <mergeCells count="1">
    <mergeCell ref="A117:D1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C2F80-42D9-4DFF-833B-C8F9885013DA}">
  <dimension ref="A1:P6"/>
  <sheetViews>
    <sheetView zoomScale="175" zoomScaleNormal="175" workbookViewId="0">
      <selection activeCell="D2" sqref="D2"/>
    </sheetView>
  </sheetViews>
  <sheetFormatPr defaultRowHeight="16.5" x14ac:dyDescent="0.3"/>
  <cols>
    <col min="1" max="1" width="5" style="82" customWidth="1"/>
    <col min="2" max="2" width="5.42578125" style="82" customWidth="1"/>
    <col min="3" max="3" width="4.140625" style="82" customWidth="1"/>
    <col min="4" max="4" width="6.85546875" style="83" customWidth="1"/>
    <col min="5" max="7" width="5.5703125" style="83" customWidth="1"/>
    <col min="8" max="8" width="6.5703125" style="36" customWidth="1"/>
    <col min="9" max="9" width="7.7109375" style="36" customWidth="1"/>
    <col min="10" max="10" width="11.85546875" style="36" customWidth="1"/>
    <col min="11" max="11" width="11.140625" style="36" customWidth="1"/>
    <col min="12" max="12" width="7.85546875" style="36" customWidth="1"/>
    <col min="13" max="13" width="10.5703125" style="36" customWidth="1"/>
    <col min="14" max="14" width="6.7109375" style="36" customWidth="1"/>
    <col min="15" max="15" width="15" style="37" customWidth="1"/>
    <col min="16" max="16" width="9.140625" style="37"/>
    <col min="17" max="16384" width="9.140625" style="36"/>
  </cols>
  <sheetData>
    <row r="1" spans="1:16" ht="60.75" customHeight="1" x14ac:dyDescent="0.3">
      <c r="A1" s="56" t="s">
        <v>1</v>
      </c>
      <c r="B1" s="65" t="s">
        <v>0</v>
      </c>
      <c r="C1" s="65" t="s">
        <v>3</v>
      </c>
      <c r="D1" s="65" t="s">
        <v>2</v>
      </c>
      <c r="E1" s="65" t="s">
        <v>26</v>
      </c>
      <c r="F1" s="65" t="s">
        <v>45</v>
      </c>
      <c r="G1" s="65" t="s">
        <v>46</v>
      </c>
      <c r="H1" s="65" t="s">
        <v>4</v>
      </c>
      <c r="I1" s="65" t="s">
        <v>58</v>
      </c>
      <c r="J1" s="65" t="s">
        <v>59</v>
      </c>
      <c r="K1" s="65" t="s">
        <v>60</v>
      </c>
      <c r="L1" s="65" t="s">
        <v>61</v>
      </c>
      <c r="M1" s="65" t="s">
        <v>62</v>
      </c>
      <c r="N1" s="65" t="s">
        <v>18</v>
      </c>
    </row>
    <row r="2" spans="1:16" s="39" customFormat="1" ht="12.75" x14ac:dyDescent="0.2">
      <c r="A2" s="66">
        <v>1</v>
      </c>
      <c r="B2" s="66">
        <v>1304</v>
      </c>
      <c r="C2" s="66">
        <v>13</v>
      </c>
      <c r="D2" s="66" t="s">
        <v>32</v>
      </c>
      <c r="E2" s="67">
        <v>495</v>
      </c>
      <c r="F2" s="67">
        <v>64</v>
      </c>
      <c r="G2" s="67">
        <f t="shared" ref="G2" si="0">E2+F2</f>
        <v>559</v>
      </c>
      <c r="H2" s="67">
        <f t="shared" ref="H2" si="1">G2*1.1</f>
        <v>614.90000000000009</v>
      </c>
      <c r="I2" s="67" t="e">
        <f>#REF!</f>
        <v>#REF!</v>
      </c>
      <c r="J2" s="68">
        <v>0</v>
      </c>
      <c r="K2" s="69">
        <f t="shared" ref="K2" si="2">ROUND(J2*1.12,0)</f>
        <v>0</v>
      </c>
      <c r="L2" s="70">
        <f t="shared" ref="L2" si="3">MROUND((K2*0.03/12),500)</f>
        <v>0</v>
      </c>
      <c r="M2" s="69">
        <f t="shared" ref="M2" si="4">H2*3500</f>
        <v>2152150.0000000005</v>
      </c>
      <c r="N2" s="66" t="s">
        <v>19</v>
      </c>
      <c r="O2" s="38"/>
      <c r="P2" s="38"/>
    </row>
    <row r="3" spans="1:16" s="39" customFormat="1" ht="12.75" x14ac:dyDescent="0.2">
      <c r="A3" s="66">
        <v>2</v>
      </c>
      <c r="B3" s="66">
        <v>3301</v>
      </c>
      <c r="C3" s="66">
        <v>33</v>
      </c>
      <c r="D3" s="66" t="s">
        <v>16</v>
      </c>
      <c r="E3" s="67">
        <v>762</v>
      </c>
      <c r="F3" s="67">
        <v>38</v>
      </c>
      <c r="G3" s="67">
        <f t="shared" ref="G3:G4" si="5">E3+F3</f>
        <v>800</v>
      </c>
      <c r="H3" s="67">
        <f t="shared" ref="H3:H4" si="6">G3*1.1</f>
        <v>880.00000000000011</v>
      </c>
      <c r="I3" s="67" t="e">
        <f>#REF!+120</f>
        <v>#REF!</v>
      </c>
      <c r="J3" s="68">
        <v>0</v>
      </c>
      <c r="K3" s="69">
        <f t="shared" ref="K3:K4" si="7">ROUND(J3*1.12,0)</f>
        <v>0</v>
      </c>
      <c r="L3" s="70">
        <f t="shared" ref="L3:L4" si="8">MROUND((K3*0.03/12),500)</f>
        <v>0</v>
      </c>
      <c r="M3" s="69">
        <f t="shared" ref="M3:M4" si="9">H3*3500</f>
        <v>3080000.0000000005</v>
      </c>
      <c r="N3" s="66" t="s">
        <v>19</v>
      </c>
      <c r="O3" s="38"/>
      <c r="P3" s="38"/>
    </row>
    <row r="4" spans="1:16" s="39" customFormat="1" ht="12.75" x14ac:dyDescent="0.2">
      <c r="A4" s="66">
        <v>3</v>
      </c>
      <c r="B4" s="66">
        <v>3302</v>
      </c>
      <c r="C4" s="66">
        <v>33</v>
      </c>
      <c r="D4" s="66" t="s">
        <v>16</v>
      </c>
      <c r="E4" s="67">
        <v>700</v>
      </c>
      <c r="F4" s="67">
        <v>69</v>
      </c>
      <c r="G4" s="67">
        <f t="shared" si="5"/>
        <v>769</v>
      </c>
      <c r="H4" s="67">
        <f t="shared" si="6"/>
        <v>845.90000000000009</v>
      </c>
      <c r="I4" s="67" t="e">
        <f>I3</f>
        <v>#REF!</v>
      </c>
      <c r="J4" s="68">
        <v>0</v>
      </c>
      <c r="K4" s="69">
        <f t="shared" si="7"/>
        <v>0</v>
      </c>
      <c r="L4" s="70">
        <f t="shared" si="8"/>
        <v>0</v>
      </c>
      <c r="M4" s="69">
        <f t="shared" si="9"/>
        <v>2960650.0000000005</v>
      </c>
      <c r="N4" s="66" t="s">
        <v>19</v>
      </c>
      <c r="O4" s="38"/>
      <c r="P4" s="38"/>
    </row>
    <row r="5" spans="1:16" x14ac:dyDescent="0.3">
      <c r="A5" s="73" t="s">
        <v>17</v>
      </c>
      <c r="B5" s="74"/>
      <c r="C5" s="74"/>
      <c r="D5" s="75"/>
      <c r="E5" s="76">
        <f>SUM(E2:E4)</f>
        <v>1957</v>
      </c>
      <c r="F5" s="76">
        <f>SUM(F2:F4)</f>
        <v>171</v>
      </c>
      <c r="G5" s="76">
        <f>SUM(G2:G4)</f>
        <v>2128</v>
      </c>
      <c r="H5" s="76">
        <f>SUM(H2:H4)</f>
        <v>2340.8000000000002</v>
      </c>
      <c r="I5" s="77"/>
      <c r="J5" s="78">
        <f>SUM(J2:J4)</f>
        <v>0</v>
      </c>
      <c r="K5" s="78">
        <f>SUM(K2:K4)</f>
        <v>0</v>
      </c>
      <c r="L5" s="79"/>
      <c r="M5" s="80">
        <f>SUM(M2:M4)</f>
        <v>8192800.0000000019</v>
      </c>
      <c r="N5" s="81"/>
      <c r="O5" s="20"/>
    </row>
    <row r="6" spans="1:16" x14ac:dyDescent="0.3">
      <c r="H6" s="84"/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01D1-1614-40BF-AC51-9B400BE83C2F}">
  <dimension ref="A1:P119"/>
  <sheetViews>
    <sheetView zoomScale="175" zoomScaleNormal="175" workbookViewId="0">
      <selection activeCell="B5" sqref="B5:E7"/>
    </sheetView>
  </sheetViews>
  <sheetFormatPr defaultRowHeight="16.5" x14ac:dyDescent="0.3"/>
  <cols>
    <col min="1" max="1" width="5" style="82" customWidth="1"/>
    <col min="2" max="2" width="5.42578125" style="82" customWidth="1"/>
    <col min="3" max="3" width="4.140625" style="82" customWidth="1"/>
    <col min="4" max="4" width="7" style="83" customWidth="1"/>
    <col min="5" max="7" width="5.5703125" style="83" customWidth="1"/>
    <col min="8" max="8" width="6.5703125" style="36" customWidth="1"/>
    <col min="9" max="9" width="7.7109375" style="36" customWidth="1"/>
    <col min="10" max="10" width="11.85546875" style="36" customWidth="1"/>
    <col min="11" max="11" width="11.140625" style="36" customWidth="1"/>
    <col min="12" max="12" width="7.85546875" style="36" customWidth="1"/>
    <col min="13" max="13" width="10.5703125" style="36" customWidth="1"/>
    <col min="14" max="14" width="6.7109375" style="36" customWidth="1"/>
    <col min="15" max="15" width="15" style="37" customWidth="1"/>
    <col min="16" max="16" width="9.140625" style="37"/>
    <col min="17" max="16384" width="9.140625" style="36"/>
  </cols>
  <sheetData>
    <row r="1" spans="1:16" ht="60.75" customHeight="1" x14ac:dyDescent="0.3">
      <c r="A1" s="56" t="s">
        <v>1</v>
      </c>
      <c r="B1" s="65" t="s">
        <v>0</v>
      </c>
      <c r="C1" s="65" t="s">
        <v>3</v>
      </c>
      <c r="D1" s="65" t="s">
        <v>2</v>
      </c>
      <c r="E1" s="65" t="s">
        <v>26</v>
      </c>
      <c r="F1" s="65" t="s">
        <v>45</v>
      </c>
      <c r="G1" s="65" t="s">
        <v>46</v>
      </c>
      <c r="H1" s="65" t="s">
        <v>4</v>
      </c>
      <c r="I1" s="65" t="s">
        <v>58</v>
      </c>
      <c r="J1" s="65" t="s">
        <v>59</v>
      </c>
      <c r="K1" s="65" t="s">
        <v>60</v>
      </c>
      <c r="L1" s="65" t="s">
        <v>61</v>
      </c>
      <c r="M1" s="65" t="s">
        <v>62</v>
      </c>
      <c r="N1" s="65" t="s">
        <v>18</v>
      </c>
    </row>
    <row r="2" spans="1:16" s="39" customFormat="1" ht="12.75" x14ac:dyDescent="0.2">
      <c r="A2" s="66">
        <v>1</v>
      </c>
      <c r="B2" s="66">
        <v>1102</v>
      </c>
      <c r="C2" s="66">
        <v>11</v>
      </c>
      <c r="D2" s="66" t="s">
        <v>16</v>
      </c>
      <c r="E2" s="67">
        <v>710</v>
      </c>
      <c r="F2" s="67">
        <v>71</v>
      </c>
      <c r="G2" s="67">
        <f>E2+F2</f>
        <v>781</v>
      </c>
      <c r="H2" s="67">
        <f>G2*1.1</f>
        <v>859.1</v>
      </c>
      <c r="I2" s="67">
        <v>47000</v>
      </c>
      <c r="J2" s="68">
        <f>G2*I2</f>
        <v>36707000</v>
      </c>
      <c r="K2" s="69">
        <f>ROUND(J2*1.12,0)</f>
        <v>41111840</v>
      </c>
      <c r="L2" s="70">
        <f>MROUND((K2*0.03/12),500)</f>
        <v>103000</v>
      </c>
      <c r="M2" s="69">
        <f t="shared" ref="M2:M43" si="0">H2*3500</f>
        <v>3006850</v>
      </c>
      <c r="N2" s="66" t="s">
        <v>20</v>
      </c>
      <c r="O2" s="38"/>
      <c r="P2" s="38"/>
    </row>
    <row r="3" spans="1:16" s="39" customFormat="1" ht="12.75" x14ac:dyDescent="0.2">
      <c r="A3" s="66">
        <v>2</v>
      </c>
      <c r="B3" s="66">
        <v>1103</v>
      </c>
      <c r="C3" s="66">
        <v>11</v>
      </c>
      <c r="D3" s="66" t="s">
        <v>16</v>
      </c>
      <c r="E3" s="67">
        <v>684</v>
      </c>
      <c r="F3" s="67">
        <v>74</v>
      </c>
      <c r="G3" s="67">
        <f t="shared" ref="G3:G64" si="1">E3+F3</f>
        <v>758</v>
      </c>
      <c r="H3" s="67">
        <f t="shared" ref="H3:H64" si="2">G3*1.1</f>
        <v>833.80000000000007</v>
      </c>
      <c r="I3" s="67">
        <f>I2</f>
        <v>47000</v>
      </c>
      <c r="J3" s="68">
        <f t="shared" ref="J3:J66" si="3">G3*I3</f>
        <v>35626000</v>
      </c>
      <c r="K3" s="69">
        <f t="shared" ref="K3:K66" si="4">ROUND(J3*1.12,0)</f>
        <v>39901120</v>
      </c>
      <c r="L3" s="70">
        <f t="shared" ref="L3:L66" si="5">MROUND((K3*0.03/12),500)</f>
        <v>100000</v>
      </c>
      <c r="M3" s="69">
        <f t="shared" ref="M3:M66" si="6">H3*3500</f>
        <v>2918300.0000000005</v>
      </c>
      <c r="N3" s="66" t="s">
        <v>20</v>
      </c>
      <c r="O3" s="38"/>
      <c r="P3" s="38"/>
    </row>
    <row r="4" spans="1:16" s="39" customFormat="1" ht="12.75" x14ac:dyDescent="0.2">
      <c r="A4" s="66">
        <v>3</v>
      </c>
      <c r="B4" s="66">
        <v>1104</v>
      </c>
      <c r="C4" s="66">
        <v>11</v>
      </c>
      <c r="D4" s="66" t="s">
        <v>32</v>
      </c>
      <c r="E4" s="67">
        <v>493</v>
      </c>
      <c r="F4" s="67">
        <v>64</v>
      </c>
      <c r="G4" s="67">
        <f t="shared" si="1"/>
        <v>557</v>
      </c>
      <c r="H4" s="67">
        <f t="shared" si="2"/>
        <v>612.70000000000005</v>
      </c>
      <c r="I4" s="67">
        <f>I3</f>
        <v>47000</v>
      </c>
      <c r="J4" s="68">
        <f t="shared" si="3"/>
        <v>26179000</v>
      </c>
      <c r="K4" s="69">
        <f t="shared" si="4"/>
        <v>29320480</v>
      </c>
      <c r="L4" s="70">
        <f t="shared" si="5"/>
        <v>73500</v>
      </c>
      <c r="M4" s="69">
        <f t="shared" si="6"/>
        <v>2144450</v>
      </c>
      <c r="N4" s="66" t="s">
        <v>20</v>
      </c>
      <c r="O4" s="38"/>
      <c r="P4" s="38"/>
    </row>
    <row r="5" spans="1:16" s="39" customFormat="1" ht="12.75" x14ac:dyDescent="0.2">
      <c r="A5" s="66">
        <v>4</v>
      </c>
      <c r="B5" s="66">
        <v>1201</v>
      </c>
      <c r="C5" s="66">
        <v>12</v>
      </c>
      <c r="D5" s="66" t="s">
        <v>16</v>
      </c>
      <c r="E5" s="67">
        <v>763</v>
      </c>
      <c r="F5" s="67">
        <v>40</v>
      </c>
      <c r="G5" s="67">
        <f t="shared" si="1"/>
        <v>803</v>
      </c>
      <c r="H5" s="67">
        <f t="shared" si="2"/>
        <v>883.30000000000007</v>
      </c>
      <c r="I5" s="67">
        <f>I4+120</f>
        <v>47120</v>
      </c>
      <c r="J5" s="68">
        <f t="shared" si="3"/>
        <v>37837360</v>
      </c>
      <c r="K5" s="69">
        <f t="shared" si="4"/>
        <v>42377843</v>
      </c>
      <c r="L5" s="70">
        <f t="shared" si="5"/>
        <v>106000</v>
      </c>
      <c r="M5" s="69">
        <f t="shared" si="6"/>
        <v>3091550.0000000005</v>
      </c>
      <c r="N5" s="66" t="s">
        <v>20</v>
      </c>
      <c r="O5" s="38"/>
      <c r="P5" s="38"/>
    </row>
    <row r="6" spans="1:16" s="39" customFormat="1" ht="12.75" x14ac:dyDescent="0.2">
      <c r="A6" s="66">
        <v>5</v>
      </c>
      <c r="B6" s="66">
        <v>1202</v>
      </c>
      <c r="C6" s="66">
        <v>12</v>
      </c>
      <c r="D6" s="66" t="s">
        <v>16</v>
      </c>
      <c r="E6" s="67">
        <v>710</v>
      </c>
      <c r="F6" s="67">
        <v>71</v>
      </c>
      <c r="G6" s="67">
        <f t="shared" si="1"/>
        <v>781</v>
      </c>
      <c r="H6" s="67">
        <f t="shared" si="2"/>
        <v>859.1</v>
      </c>
      <c r="I6" s="67">
        <f>I5</f>
        <v>47120</v>
      </c>
      <c r="J6" s="68">
        <f t="shared" si="3"/>
        <v>36800720</v>
      </c>
      <c r="K6" s="69">
        <f t="shared" si="4"/>
        <v>41216806</v>
      </c>
      <c r="L6" s="70">
        <f t="shared" si="5"/>
        <v>103000</v>
      </c>
      <c r="M6" s="69">
        <f t="shared" si="6"/>
        <v>3006850</v>
      </c>
      <c r="N6" s="66" t="s">
        <v>20</v>
      </c>
      <c r="O6" s="38"/>
      <c r="P6" s="38"/>
    </row>
    <row r="7" spans="1:16" s="39" customFormat="1" ht="12.75" x14ac:dyDescent="0.2">
      <c r="A7" s="66">
        <v>6</v>
      </c>
      <c r="B7" s="66">
        <v>1203</v>
      </c>
      <c r="C7" s="66">
        <v>12</v>
      </c>
      <c r="D7" s="66" t="s">
        <v>16</v>
      </c>
      <c r="E7" s="67">
        <v>684</v>
      </c>
      <c r="F7" s="67">
        <v>74</v>
      </c>
      <c r="G7" s="67">
        <f t="shared" si="1"/>
        <v>758</v>
      </c>
      <c r="H7" s="67">
        <f t="shared" si="2"/>
        <v>833.80000000000007</v>
      </c>
      <c r="I7" s="67">
        <f>I6</f>
        <v>47120</v>
      </c>
      <c r="J7" s="68">
        <f t="shared" si="3"/>
        <v>35716960</v>
      </c>
      <c r="K7" s="69">
        <f t="shared" si="4"/>
        <v>40002995</v>
      </c>
      <c r="L7" s="70">
        <f t="shared" si="5"/>
        <v>100000</v>
      </c>
      <c r="M7" s="69">
        <f t="shared" si="6"/>
        <v>2918300.0000000005</v>
      </c>
      <c r="N7" s="66" t="s">
        <v>20</v>
      </c>
      <c r="O7" s="38"/>
      <c r="P7" s="38"/>
    </row>
    <row r="8" spans="1:16" s="39" customFormat="1" ht="12.75" x14ac:dyDescent="0.2">
      <c r="A8" s="66">
        <v>7</v>
      </c>
      <c r="B8" s="66">
        <v>1204</v>
      </c>
      <c r="C8" s="66">
        <v>12</v>
      </c>
      <c r="D8" s="66" t="s">
        <v>32</v>
      </c>
      <c r="E8" s="67">
        <v>493</v>
      </c>
      <c r="F8" s="67">
        <v>64</v>
      </c>
      <c r="G8" s="67">
        <f t="shared" si="1"/>
        <v>557</v>
      </c>
      <c r="H8" s="67">
        <f t="shared" si="2"/>
        <v>612.70000000000005</v>
      </c>
      <c r="I8" s="67">
        <f>I7</f>
        <v>47120</v>
      </c>
      <c r="J8" s="68">
        <f t="shared" si="3"/>
        <v>26245840</v>
      </c>
      <c r="K8" s="69">
        <f t="shared" si="4"/>
        <v>29395341</v>
      </c>
      <c r="L8" s="70">
        <f t="shared" si="5"/>
        <v>73500</v>
      </c>
      <c r="M8" s="69">
        <f t="shared" si="6"/>
        <v>2144450</v>
      </c>
      <c r="N8" s="66" t="s">
        <v>20</v>
      </c>
      <c r="O8" s="38"/>
      <c r="P8" s="38"/>
    </row>
    <row r="9" spans="1:16" s="39" customFormat="1" ht="12.75" x14ac:dyDescent="0.2">
      <c r="A9" s="66">
        <v>8</v>
      </c>
      <c r="B9" s="66">
        <v>1301</v>
      </c>
      <c r="C9" s="66">
        <v>13</v>
      </c>
      <c r="D9" s="66" t="s">
        <v>16</v>
      </c>
      <c r="E9" s="67">
        <v>763</v>
      </c>
      <c r="F9" s="67">
        <v>40</v>
      </c>
      <c r="G9" s="67">
        <f t="shared" si="1"/>
        <v>803</v>
      </c>
      <c r="H9" s="67">
        <f t="shared" si="2"/>
        <v>883.30000000000007</v>
      </c>
      <c r="I9" s="67">
        <f>I8+120</f>
        <v>47240</v>
      </c>
      <c r="J9" s="68">
        <f t="shared" si="3"/>
        <v>37933720</v>
      </c>
      <c r="K9" s="69">
        <f t="shared" si="4"/>
        <v>42485766</v>
      </c>
      <c r="L9" s="70">
        <f t="shared" si="5"/>
        <v>106000</v>
      </c>
      <c r="M9" s="69">
        <f t="shared" si="6"/>
        <v>3091550.0000000005</v>
      </c>
      <c r="N9" s="66" t="s">
        <v>20</v>
      </c>
      <c r="O9" s="38"/>
      <c r="P9" s="38"/>
    </row>
    <row r="10" spans="1:16" s="39" customFormat="1" ht="12.75" x14ac:dyDescent="0.2">
      <c r="A10" s="66">
        <v>9</v>
      </c>
      <c r="B10" s="66">
        <v>1302</v>
      </c>
      <c r="C10" s="66">
        <v>13</v>
      </c>
      <c r="D10" s="66" t="s">
        <v>16</v>
      </c>
      <c r="E10" s="67">
        <v>710</v>
      </c>
      <c r="F10" s="67">
        <v>71</v>
      </c>
      <c r="G10" s="67">
        <f t="shared" si="1"/>
        <v>781</v>
      </c>
      <c r="H10" s="67">
        <f t="shared" si="2"/>
        <v>859.1</v>
      </c>
      <c r="I10" s="67">
        <f>I9</f>
        <v>47240</v>
      </c>
      <c r="J10" s="68">
        <f t="shared" si="3"/>
        <v>36894440</v>
      </c>
      <c r="K10" s="69">
        <f t="shared" si="4"/>
        <v>41321773</v>
      </c>
      <c r="L10" s="70">
        <f t="shared" si="5"/>
        <v>103500</v>
      </c>
      <c r="M10" s="69">
        <f t="shared" si="6"/>
        <v>3006850</v>
      </c>
      <c r="N10" s="66" t="s">
        <v>20</v>
      </c>
      <c r="O10" s="38"/>
      <c r="P10" s="38"/>
    </row>
    <row r="11" spans="1:16" s="39" customFormat="1" ht="12.75" x14ac:dyDescent="0.2">
      <c r="A11" s="66">
        <v>10</v>
      </c>
      <c r="B11" s="66">
        <v>1303</v>
      </c>
      <c r="C11" s="66">
        <v>13</v>
      </c>
      <c r="D11" s="66" t="s">
        <v>16</v>
      </c>
      <c r="E11" s="67">
        <v>684</v>
      </c>
      <c r="F11" s="67">
        <v>74</v>
      </c>
      <c r="G11" s="67">
        <f t="shared" si="1"/>
        <v>758</v>
      </c>
      <c r="H11" s="67">
        <f t="shared" si="2"/>
        <v>833.80000000000007</v>
      </c>
      <c r="I11" s="67">
        <f>I10</f>
        <v>47240</v>
      </c>
      <c r="J11" s="68">
        <f t="shared" si="3"/>
        <v>35807920</v>
      </c>
      <c r="K11" s="69">
        <f t="shared" si="4"/>
        <v>40104870</v>
      </c>
      <c r="L11" s="70">
        <f t="shared" si="5"/>
        <v>100500</v>
      </c>
      <c r="M11" s="69">
        <f t="shared" si="6"/>
        <v>2918300.0000000005</v>
      </c>
      <c r="N11" s="66" t="s">
        <v>20</v>
      </c>
      <c r="O11" s="38"/>
      <c r="P11" s="38"/>
    </row>
    <row r="12" spans="1:16" s="39" customFormat="1" ht="12.75" x14ac:dyDescent="0.2">
      <c r="A12" s="66">
        <v>11</v>
      </c>
      <c r="B12" s="66">
        <v>1304</v>
      </c>
      <c r="C12" s="66">
        <v>13</v>
      </c>
      <c r="D12" s="66" t="s">
        <v>32</v>
      </c>
      <c r="E12" s="67">
        <v>493</v>
      </c>
      <c r="F12" s="67">
        <v>64</v>
      </c>
      <c r="G12" s="67">
        <f t="shared" si="1"/>
        <v>557</v>
      </c>
      <c r="H12" s="67">
        <f t="shared" si="2"/>
        <v>612.70000000000005</v>
      </c>
      <c r="I12" s="67">
        <f>I11</f>
        <v>47240</v>
      </c>
      <c r="J12" s="68">
        <f t="shared" si="3"/>
        <v>26312680</v>
      </c>
      <c r="K12" s="69">
        <f t="shared" si="4"/>
        <v>29470202</v>
      </c>
      <c r="L12" s="70">
        <f t="shared" si="5"/>
        <v>73500</v>
      </c>
      <c r="M12" s="69">
        <f t="shared" si="6"/>
        <v>2144450</v>
      </c>
      <c r="N12" s="66" t="s">
        <v>20</v>
      </c>
      <c r="O12" s="38"/>
      <c r="P12" s="38"/>
    </row>
    <row r="13" spans="1:16" s="39" customFormat="1" ht="12.75" x14ac:dyDescent="0.2">
      <c r="A13" s="66">
        <v>12</v>
      </c>
      <c r="B13" s="66">
        <v>1401</v>
      </c>
      <c r="C13" s="66">
        <v>14</v>
      </c>
      <c r="D13" s="66" t="s">
        <v>16</v>
      </c>
      <c r="E13" s="67">
        <v>763</v>
      </c>
      <c r="F13" s="67">
        <v>40</v>
      </c>
      <c r="G13" s="67">
        <f t="shared" si="1"/>
        <v>803</v>
      </c>
      <c r="H13" s="67">
        <f t="shared" si="2"/>
        <v>883.30000000000007</v>
      </c>
      <c r="I13" s="67">
        <f>I12+120</f>
        <v>47360</v>
      </c>
      <c r="J13" s="68">
        <f t="shared" si="3"/>
        <v>38030080</v>
      </c>
      <c r="K13" s="69">
        <f t="shared" si="4"/>
        <v>42593690</v>
      </c>
      <c r="L13" s="70">
        <f t="shared" si="5"/>
        <v>106500</v>
      </c>
      <c r="M13" s="69">
        <f t="shared" si="6"/>
        <v>3091550.0000000005</v>
      </c>
      <c r="N13" s="66" t="s">
        <v>20</v>
      </c>
      <c r="O13" s="38"/>
      <c r="P13" s="38"/>
    </row>
    <row r="14" spans="1:16" s="39" customFormat="1" ht="12.75" x14ac:dyDescent="0.2">
      <c r="A14" s="66">
        <v>13</v>
      </c>
      <c r="B14" s="66">
        <v>1402</v>
      </c>
      <c r="C14" s="66">
        <v>14</v>
      </c>
      <c r="D14" s="66" t="s">
        <v>16</v>
      </c>
      <c r="E14" s="67">
        <v>710</v>
      </c>
      <c r="F14" s="67">
        <v>71</v>
      </c>
      <c r="G14" s="67">
        <f t="shared" si="1"/>
        <v>781</v>
      </c>
      <c r="H14" s="67">
        <f t="shared" si="2"/>
        <v>859.1</v>
      </c>
      <c r="I14" s="67">
        <f>I13</f>
        <v>47360</v>
      </c>
      <c r="J14" s="68">
        <f t="shared" si="3"/>
        <v>36988160</v>
      </c>
      <c r="K14" s="69">
        <f t="shared" si="4"/>
        <v>41426739</v>
      </c>
      <c r="L14" s="70">
        <f t="shared" si="5"/>
        <v>103500</v>
      </c>
      <c r="M14" s="69">
        <f t="shared" si="6"/>
        <v>3006850</v>
      </c>
      <c r="N14" s="66" t="s">
        <v>20</v>
      </c>
      <c r="O14" s="38"/>
      <c r="P14" s="38"/>
    </row>
    <row r="15" spans="1:16" s="39" customFormat="1" ht="12.75" x14ac:dyDescent="0.2">
      <c r="A15" s="66">
        <v>14</v>
      </c>
      <c r="B15" s="66">
        <v>1403</v>
      </c>
      <c r="C15" s="66">
        <v>14</v>
      </c>
      <c r="D15" s="66" t="s">
        <v>16</v>
      </c>
      <c r="E15" s="67">
        <v>684</v>
      </c>
      <c r="F15" s="67">
        <v>74</v>
      </c>
      <c r="G15" s="67">
        <f t="shared" si="1"/>
        <v>758</v>
      </c>
      <c r="H15" s="67">
        <f t="shared" si="2"/>
        <v>833.80000000000007</v>
      </c>
      <c r="I15" s="67">
        <f>I14</f>
        <v>47360</v>
      </c>
      <c r="J15" s="68">
        <f t="shared" si="3"/>
        <v>35898880</v>
      </c>
      <c r="K15" s="69">
        <f t="shared" si="4"/>
        <v>40206746</v>
      </c>
      <c r="L15" s="70">
        <f t="shared" si="5"/>
        <v>100500</v>
      </c>
      <c r="M15" s="69">
        <f t="shared" si="6"/>
        <v>2918300.0000000005</v>
      </c>
      <c r="N15" s="66" t="s">
        <v>20</v>
      </c>
      <c r="O15" s="38"/>
      <c r="P15" s="38"/>
    </row>
    <row r="16" spans="1:16" s="39" customFormat="1" ht="12.75" x14ac:dyDescent="0.2">
      <c r="A16" s="66">
        <v>15</v>
      </c>
      <c r="B16" s="66">
        <v>1404</v>
      </c>
      <c r="C16" s="66">
        <v>14</v>
      </c>
      <c r="D16" s="66" t="s">
        <v>32</v>
      </c>
      <c r="E16" s="67">
        <v>493</v>
      </c>
      <c r="F16" s="67">
        <v>64</v>
      </c>
      <c r="G16" s="67">
        <f t="shared" si="1"/>
        <v>557</v>
      </c>
      <c r="H16" s="67">
        <f t="shared" si="2"/>
        <v>612.70000000000005</v>
      </c>
      <c r="I16" s="67">
        <f>I15</f>
        <v>47360</v>
      </c>
      <c r="J16" s="68">
        <f t="shared" si="3"/>
        <v>26379520</v>
      </c>
      <c r="K16" s="69">
        <f t="shared" si="4"/>
        <v>29545062</v>
      </c>
      <c r="L16" s="70">
        <f t="shared" si="5"/>
        <v>74000</v>
      </c>
      <c r="M16" s="69">
        <f t="shared" si="6"/>
        <v>2144450</v>
      </c>
      <c r="N16" s="66" t="s">
        <v>20</v>
      </c>
      <c r="O16" s="38"/>
      <c r="P16" s="38"/>
    </row>
    <row r="17" spans="1:16" s="39" customFormat="1" ht="12.75" x14ac:dyDescent="0.2">
      <c r="A17" s="66">
        <v>16</v>
      </c>
      <c r="B17" s="66">
        <v>1501</v>
      </c>
      <c r="C17" s="66">
        <v>15</v>
      </c>
      <c r="D17" s="66" t="s">
        <v>16</v>
      </c>
      <c r="E17" s="67">
        <v>763</v>
      </c>
      <c r="F17" s="67">
        <v>40</v>
      </c>
      <c r="G17" s="67">
        <f t="shared" si="1"/>
        <v>803</v>
      </c>
      <c r="H17" s="67">
        <f t="shared" si="2"/>
        <v>883.30000000000007</v>
      </c>
      <c r="I17" s="67">
        <f>I16+120</f>
        <v>47480</v>
      </c>
      <c r="J17" s="68">
        <f t="shared" si="3"/>
        <v>38126440</v>
      </c>
      <c r="K17" s="69">
        <f t="shared" si="4"/>
        <v>42701613</v>
      </c>
      <c r="L17" s="70">
        <f t="shared" si="5"/>
        <v>107000</v>
      </c>
      <c r="M17" s="69">
        <f t="shared" si="6"/>
        <v>3091550.0000000005</v>
      </c>
      <c r="N17" s="66" t="s">
        <v>20</v>
      </c>
      <c r="O17" s="38"/>
      <c r="P17" s="38"/>
    </row>
    <row r="18" spans="1:16" s="39" customFormat="1" ht="12.75" x14ac:dyDescent="0.2">
      <c r="A18" s="66">
        <v>17</v>
      </c>
      <c r="B18" s="66">
        <v>1502</v>
      </c>
      <c r="C18" s="66">
        <v>15</v>
      </c>
      <c r="D18" s="66" t="s">
        <v>16</v>
      </c>
      <c r="E18" s="67">
        <v>710</v>
      </c>
      <c r="F18" s="67">
        <v>71</v>
      </c>
      <c r="G18" s="67">
        <f t="shared" si="1"/>
        <v>781</v>
      </c>
      <c r="H18" s="67">
        <f t="shared" si="2"/>
        <v>859.1</v>
      </c>
      <c r="I18" s="67">
        <f>I17</f>
        <v>47480</v>
      </c>
      <c r="J18" s="68">
        <f t="shared" si="3"/>
        <v>37081880</v>
      </c>
      <c r="K18" s="69">
        <f t="shared" si="4"/>
        <v>41531706</v>
      </c>
      <c r="L18" s="70">
        <f t="shared" si="5"/>
        <v>104000</v>
      </c>
      <c r="M18" s="69">
        <f t="shared" si="6"/>
        <v>3006850</v>
      </c>
      <c r="N18" s="66" t="s">
        <v>20</v>
      </c>
      <c r="O18" s="38"/>
      <c r="P18" s="38"/>
    </row>
    <row r="19" spans="1:16" s="39" customFormat="1" ht="12.75" x14ac:dyDescent="0.2">
      <c r="A19" s="66">
        <v>18</v>
      </c>
      <c r="B19" s="66">
        <v>1503</v>
      </c>
      <c r="C19" s="66">
        <v>15</v>
      </c>
      <c r="D19" s="66" t="s">
        <v>16</v>
      </c>
      <c r="E19" s="67">
        <v>684</v>
      </c>
      <c r="F19" s="67">
        <v>74</v>
      </c>
      <c r="G19" s="67">
        <f t="shared" si="1"/>
        <v>758</v>
      </c>
      <c r="H19" s="67">
        <f t="shared" si="2"/>
        <v>833.80000000000007</v>
      </c>
      <c r="I19" s="67">
        <f>I18</f>
        <v>47480</v>
      </c>
      <c r="J19" s="68">
        <f t="shared" si="3"/>
        <v>35989840</v>
      </c>
      <c r="K19" s="69">
        <f t="shared" si="4"/>
        <v>40308621</v>
      </c>
      <c r="L19" s="70">
        <f t="shared" si="5"/>
        <v>101000</v>
      </c>
      <c r="M19" s="69">
        <f t="shared" si="6"/>
        <v>2918300.0000000005</v>
      </c>
      <c r="N19" s="66" t="s">
        <v>20</v>
      </c>
      <c r="O19" s="38"/>
      <c r="P19" s="38"/>
    </row>
    <row r="20" spans="1:16" s="39" customFormat="1" ht="12.75" x14ac:dyDescent="0.2">
      <c r="A20" s="66">
        <v>19</v>
      </c>
      <c r="B20" s="66">
        <v>1504</v>
      </c>
      <c r="C20" s="66">
        <v>15</v>
      </c>
      <c r="D20" s="66" t="s">
        <v>32</v>
      </c>
      <c r="E20" s="67">
        <v>493</v>
      </c>
      <c r="F20" s="67">
        <v>64</v>
      </c>
      <c r="G20" s="67">
        <f t="shared" si="1"/>
        <v>557</v>
      </c>
      <c r="H20" s="67">
        <f t="shared" si="2"/>
        <v>612.70000000000005</v>
      </c>
      <c r="I20" s="67">
        <f>I19</f>
        <v>47480</v>
      </c>
      <c r="J20" s="68">
        <f t="shared" si="3"/>
        <v>26446360</v>
      </c>
      <c r="K20" s="69">
        <f t="shared" si="4"/>
        <v>29619923</v>
      </c>
      <c r="L20" s="70">
        <f t="shared" si="5"/>
        <v>74000</v>
      </c>
      <c r="M20" s="69">
        <f t="shared" si="6"/>
        <v>2144450</v>
      </c>
      <c r="N20" s="66" t="s">
        <v>20</v>
      </c>
      <c r="O20" s="38"/>
      <c r="P20" s="38"/>
    </row>
    <row r="21" spans="1:16" s="39" customFormat="1" ht="12.75" x14ac:dyDescent="0.2">
      <c r="A21" s="66">
        <v>20</v>
      </c>
      <c r="B21" s="66">
        <v>1601</v>
      </c>
      <c r="C21" s="66">
        <v>16</v>
      </c>
      <c r="D21" s="66" t="s">
        <v>16</v>
      </c>
      <c r="E21" s="67">
        <v>763</v>
      </c>
      <c r="F21" s="67">
        <v>40</v>
      </c>
      <c r="G21" s="67">
        <f t="shared" si="1"/>
        <v>803</v>
      </c>
      <c r="H21" s="67">
        <f t="shared" si="2"/>
        <v>883.30000000000007</v>
      </c>
      <c r="I21" s="67">
        <f>I20+120</f>
        <v>47600</v>
      </c>
      <c r="J21" s="68">
        <f t="shared" si="3"/>
        <v>38222800</v>
      </c>
      <c r="K21" s="69">
        <f t="shared" si="4"/>
        <v>42809536</v>
      </c>
      <c r="L21" s="70">
        <f t="shared" si="5"/>
        <v>107000</v>
      </c>
      <c r="M21" s="69">
        <f t="shared" si="6"/>
        <v>3091550.0000000005</v>
      </c>
      <c r="N21" s="66" t="s">
        <v>20</v>
      </c>
      <c r="O21" s="38"/>
      <c r="P21" s="38"/>
    </row>
    <row r="22" spans="1:16" s="39" customFormat="1" ht="12.75" x14ac:dyDescent="0.2">
      <c r="A22" s="66">
        <v>21</v>
      </c>
      <c r="B22" s="66">
        <v>1602</v>
      </c>
      <c r="C22" s="66">
        <v>16</v>
      </c>
      <c r="D22" s="66" t="s">
        <v>16</v>
      </c>
      <c r="E22" s="67">
        <v>710</v>
      </c>
      <c r="F22" s="67">
        <v>71</v>
      </c>
      <c r="G22" s="67">
        <f t="shared" si="1"/>
        <v>781</v>
      </c>
      <c r="H22" s="67">
        <f t="shared" si="2"/>
        <v>859.1</v>
      </c>
      <c r="I22" s="67">
        <f>I21</f>
        <v>47600</v>
      </c>
      <c r="J22" s="68">
        <f t="shared" si="3"/>
        <v>37175600</v>
      </c>
      <c r="K22" s="69">
        <f t="shared" si="4"/>
        <v>41636672</v>
      </c>
      <c r="L22" s="70">
        <f t="shared" si="5"/>
        <v>104000</v>
      </c>
      <c r="M22" s="69">
        <f t="shared" si="6"/>
        <v>3006850</v>
      </c>
      <c r="N22" s="66" t="s">
        <v>20</v>
      </c>
      <c r="O22" s="38"/>
      <c r="P22" s="38"/>
    </row>
    <row r="23" spans="1:16" s="39" customFormat="1" ht="12.75" x14ac:dyDescent="0.2">
      <c r="A23" s="66">
        <v>22</v>
      </c>
      <c r="B23" s="66">
        <v>1603</v>
      </c>
      <c r="C23" s="66">
        <v>16</v>
      </c>
      <c r="D23" s="66" t="s">
        <v>16</v>
      </c>
      <c r="E23" s="67">
        <v>684</v>
      </c>
      <c r="F23" s="67">
        <v>74</v>
      </c>
      <c r="G23" s="67">
        <f t="shared" si="1"/>
        <v>758</v>
      </c>
      <c r="H23" s="67">
        <f t="shared" si="2"/>
        <v>833.80000000000007</v>
      </c>
      <c r="I23" s="67">
        <f>I22</f>
        <v>47600</v>
      </c>
      <c r="J23" s="68">
        <f t="shared" si="3"/>
        <v>36080800</v>
      </c>
      <c r="K23" s="69">
        <f t="shared" si="4"/>
        <v>40410496</v>
      </c>
      <c r="L23" s="70">
        <f t="shared" si="5"/>
        <v>101000</v>
      </c>
      <c r="M23" s="69">
        <f t="shared" si="6"/>
        <v>2918300.0000000005</v>
      </c>
      <c r="N23" s="66" t="s">
        <v>20</v>
      </c>
      <c r="O23" s="38"/>
      <c r="P23" s="38"/>
    </row>
    <row r="24" spans="1:16" s="39" customFormat="1" ht="12.75" x14ac:dyDescent="0.2">
      <c r="A24" s="66">
        <v>23</v>
      </c>
      <c r="B24" s="66">
        <v>1604</v>
      </c>
      <c r="C24" s="66">
        <v>16</v>
      </c>
      <c r="D24" s="66" t="s">
        <v>32</v>
      </c>
      <c r="E24" s="67">
        <v>493</v>
      </c>
      <c r="F24" s="67">
        <v>64</v>
      </c>
      <c r="G24" s="67">
        <f t="shared" si="1"/>
        <v>557</v>
      </c>
      <c r="H24" s="67">
        <f t="shared" si="2"/>
        <v>612.70000000000005</v>
      </c>
      <c r="I24" s="67">
        <f>I23</f>
        <v>47600</v>
      </c>
      <c r="J24" s="68">
        <f t="shared" si="3"/>
        <v>26513200</v>
      </c>
      <c r="K24" s="69">
        <f t="shared" si="4"/>
        <v>29694784</v>
      </c>
      <c r="L24" s="70">
        <f t="shared" si="5"/>
        <v>74000</v>
      </c>
      <c r="M24" s="69">
        <f t="shared" si="6"/>
        <v>2144450</v>
      </c>
      <c r="N24" s="66" t="s">
        <v>20</v>
      </c>
      <c r="O24" s="38"/>
      <c r="P24" s="38"/>
    </row>
    <row r="25" spans="1:16" s="39" customFormat="1" ht="12.75" x14ac:dyDescent="0.2">
      <c r="A25" s="66">
        <v>24</v>
      </c>
      <c r="B25" s="66">
        <v>1701</v>
      </c>
      <c r="C25" s="66">
        <v>17</v>
      </c>
      <c r="D25" s="66" t="s">
        <v>16</v>
      </c>
      <c r="E25" s="67">
        <v>763</v>
      </c>
      <c r="F25" s="67">
        <v>40</v>
      </c>
      <c r="G25" s="67">
        <f t="shared" si="1"/>
        <v>803</v>
      </c>
      <c r="H25" s="67">
        <f t="shared" si="2"/>
        <v>883.30000000000007</v>
      </c>
      <c r="I25" s="67">
        <f>I24+120</f>
        <v>47720</v>
      </c>
      <c r="J25" s="68">
        <f t="shared" si="3"/>
        <v>38319160</v>
      </c>
      <c r="K25" s="69">
        <f t="shared" si="4"/>
        <v>42917459</v>
      </c>
      <c r="L25" s="70">
        <f t="shared" si="5"/>
        <v>107500</v>
      </c>
      <c r="M25" s="69">
        <f t="shared" si="6"/>
        <v>3091550.0000000005</v>
      </c>
      <c r="N25" s="66" t="s">
        <v>20</v>
      </c>
      <c r="O25" s="38"/>
      <c r="P25" s="38"/>
    </row>
    <row r="26" spans="1:16" s="39" customFormat="1" ht="12.75" x14ac:dyDescent="0.2">
      <c r="A26" s="66">
        <v>25</v>
      </c>
      <c r="B26" s="66">
        <v>1702</v>
      </c>
      <c r="C26" s="66">
        <v>17</v>
      </c>
      <c r="D26" s="66" t="s">
        <v>16</v>
      </c>
      <c r="E26" s="67">
        <v>710</v>
      </c>
      <c r="F26" s="67">
        <v>71</v>
      </c>
      <c r="G26" s="67">
        <f t="shared" si="1"/>
        <v>781</v>
      </c>
      <c r="H26" s="67">
        <f t="shared" si="2"/>
        <v>859.1</v>
      </c>
      <c r="I26" s="67">
        <f>I25</f>
        <v>47720</v>
      </c>
      <c r="J26" s="68">
        <f t="shared" si="3"/>
        <v>37269320</v>
      </c>
      <c r="K26" s="69">
        <f t="shared" si="4"/>
        <v>41741638</v>
      </c>
      <c r="L26" s="70">
        <f t="shared" si="5"/>
        <v>104500</v>
      </c>
      <c r="M26" s="69">
        <f t="shared" si="6"/>
        <v>3006850</v>
      </c>
      <c r="N26" s="66" t="s">
        <v>20</v>
      </c>
      <c r="O26" s="38"/>
      <c r="P26" s="38"/>
    </row>
    <row r="27" spans="1:16" s="39" customFormat="1" ht="12.75" x14ac:dyDescent="0.2">
      <c r="A27" s="66">
        <v>26</v>
      </c>
      <c r="B27" s="66">
        <v>1703</v>
      </c>
      <c r="C27" s="66">
        <v>17</v>
      </c>
      <c r="D27" s="66" t="s">
        <v>16</v>
      </c>
      <c r="E27" s="67">
        <v>684</v>
      </c>
      <c r="F27" s="67">
        <v>74</v>
      </c>
      <c r="G27" s="67">
        <f t="shared" si="1"/>
        <v>758</v>
      </c>
      <c r="H27" s="67">
        <f t="shared" si="2"/>
        <v>833.80000000000007</v>
      </c>
      <c r="I27" s="67">
        <f>I26</f>
        <v>47720</v>
      </c>
      <c r="J27" s="68">
        <f t="shared" si="3"/>
        <v>36171760</v>
      </c>
      <c r="K27" s="69">
        <f t="shared" si="4"/>
        <v>40512371</v>
      </c>
      <c r="L27" s="70">
        <f t="shared" si="5"/>
        <v>101500</v>
      </c>
      <c r="M27" s="69">
        <f t="shared" si="6"/>
        <v>2918300.0000000005</v>
      </c>
      <c r="N27" s="66" t="s">
        <v>20</v>
      </c>
      <c r="O27" s="38"/>
      <c r="P27" s="38"/>
    </row>
    <row r="28" spans="1:16" s="39" customFormat="1" ht="12.75" x14ac:dyDescent="0.2">
      <c r="A28" s="66">
        <v>27</v>
      </c>
      <c r="B28" s="66">
        <v>1704</v>
      </c>
      <c r="C28" s="66">
        <v>17</v>
      </c>
      <c r="D28" s="66" t="s">
        <v>32</v>
      </c>
      <c r="E28" s="67">
        <v>493</v>
      </c>
      <c r="F28" s="67">
        <v>64</v>
      </c>
      <c r="G28" s="67">
        <f t="shared" si="1"/>
        <v>557</v>
      </c>
      <c r="H28" s="67">
        <f t="shared" si="2"/>
        <v>612.70000000000005</v>
      </c>
      <c r="I28" s="67">
        <f>I27</f>
        <v>47720</v>
      </c>
      <c r="J28" s="68">
        <f t="shared" si="3"/>
        <v>26580040</v>
      </c>
      <c r="K28" s="69">
        <f t="shared" si="4"/>
        <v>29769645</v>
      </c>
      <c r="L28" s="70">
        <f t="shared" si="5"/>
        <v>74500</v>
      </c>
      <c r="M28" s="69">
        <f t="shared" si="6"/>
        <v>2144450</v>
      </c>
      <c r="N28" s="66" t="s">
        <v>20</v>
      </c>
      <c r="O28" s="38"/>
      <c r="P28" s="38"/>
    </row>
    <row r="29" spans="1:16" s="39" customFormat="1" ht="12.75" x14ac:dyDescent="0.2">
      <c r="A29" s="66">
        <v>28</v>
      </c>
      <c r="B29" s="66">
        <v>1802</v>
      </c>
      <c r="C29" s="66">
        <v>18</v>
      </c>
      <c r="D29" s="66" t="s">
        <v>16</v>
      </c>
      <c r="E29" s="67">
        <v>710</v>
      </c>
      <c r="F29" s="67">
        <v>71</v>
      </c>
      <c r="G29" s="67">
        <f t="shared" si="1"/>
        <v>781</v>
      </c>
      <c r="H29" s="67">
        <f t="shared" si="2"/>
        <v>859.1</v>
      </c>
      <c r="I29" s="67">
        <f>I28+120</f>
        <v>47840</v>
      </c>
      <c r="J29" s="68">
        <f t="shared" si="3"/>
        <v>37363040</v>
      </c>
      <c r="K29" s="69">
        <f t="shared" si="4"/>
        <v>41846605</v>
      </c>
      <c r="L29" s="70">
        <f t="shared" si="5"/>
        <v>104500</v>
      </c>
      <c r="M29" s="69">
        <f t="shared" si="6"/>
        <v>3006850</v>
      </c>
      <c r="N29" s="66" t="s">
        <v>20</v>
      </c>
      <c r="O29" s="38"/>
      <c r="P29" s="38"/>
    </row>
    <row r="30" spans="1:16" s="39" customFormat="1" ht="12.75" x14ac:dyDescent="0.2">
      <c r="A30" s="66">
        <v>29</v>
      </c>
      <c r="B30" s="66">
        <v>1803</v>
      </c>
      <c r="C30" s="66">
        <v>18</v>
      </c>
      <c r="D30" s="66" t="s">
        <v>16</v>
      </c>
      <c r="E30" s="67">
        <v>684</v>
      </c>
      <c r="F30" s="67">
        <v>74</v>
      </c>
      <c r="G30" s="67">
        <f t="shared" si="1"/>
        <v>758</v>
      </c>
      <c r="H30" s="67">
        <f t="shared" si="2"/>
        <v>833.80000000000007</v>
      </c>
      <c r="I30" s="67">
        <f>I29</f>
        <v>47840</v>
      </c>
      <c r="J30" s="68">
        <f t="shared" si="3"/>
        <v>36262720</v>
      </c>
      <c r="K30" s="69">
        <f t="shared" si="4"/>
        <v>40614246</v>
      </c>
      <c r="L30" s="70">
        <f t="shared" si="5"/>
        <v>101500</v>
      </c>
      <c r="M30" s="69">
        <f t="shared" si="6"/>
        <v>2918300.0000000005</v>
      </c>
      <c r="N30" s="66" t="s">
        <v>20</v>
      </c>
      <c r="O30" s="38"/>
      <c r="P30" s="38"/>
    </row>
    <row r="31" spans="1:16" s="39" customFormat="1" ht="12.75" x14ac:dyDescent="0.2">
      <c r="A31" s="66">
        <v>30</v>
      </c>
      <c r="B31" s="66">
        <v>1804</v>
      </c>
      <c r="C31" s="66">
        <v>18</v>
      </c>
      <c r="D31" s="66" t="s">
        <v>32</v>
      </c>
      <c r="E31" s="67">
        <v>493</v>
      </c>
      <c r="F31" s="67">
        <v>64</v>
      </c>
      <c r="G31" s="67">
        <f t="shared" si="1"/>
        <v>557</v>
      </c>
      <c r="H31" s="67">
        <f t="shared" si="2"/>
        <v>612.70000000000005</v>
      </c>
      <c r="I31" s="67">
        <f>I30</f>
        <v>47840</v>
      </c>
      <c r="J31" s="68">
        <f t="shared" si="3"/>
        <v>26646880</v>
      </c>
      <c r="K31" s="69">
        <f t="shared" si="4"/>
        <v>29844506</v>
      </c>
      <c r="L31" s="70">
        <f t="shared" si="5"/>
        <v>74500</v>
      </c>
      <c r="M31" s="69">
        <f t="shared" si="6"/>
        <v>2144450</v>
      </c>
      <c r="N31" s="66" t="s">
        <v>20</v>
      </c>
      <c r="O31" s="38"/>
      <c r="P31" s="38"/>
    </row>
    <row r="32" spans="1:16" s="39" customFormat="1" ht="12.75" x14ac:dyDescent="0.2">
      <c r="A32" s="66">
        <v>31</v>
      </c>
      <c r="B32" s="66">
        <v>1901</v>
      </c>
      <c r="C32" s="66">
        <v>19</v>
      </c>
      <c r="D32" s="66" t="s">
        <v>16</v>
      </c>
      <c r="E32" s="67">
        <v>763</v>
      </c>
      <c r="F32" s="67">
        <v>40</v>
      </c>
      <c r="G32" s="67">
        <f t="shared" si="1"/>
        <v>803</v>
      </c>
      <c r="H32" s="67">
        <f t="shared" si="2"/>
        <v>883.30000000000007</v>
      </c>
      <c r="I32" s="67">
        <f>I31+120</f>
        <v>47960</v>
      </c>
      <c r="J32" s="68">
        <f t="shared" si="3"/>
        <v>38511880</v>
      </c>
      <c r="K32" s="69">
        <f t="shared" si="4"/>
        <v>43133306</v>
      </c>
      <c r="L32" s="70">
        <f t="shared" si="5"/>
        <v>108000</v>
      </c>
      <c r="M32" s="69">
        <f t="shared" si="6"/>
        <v>3091550.0000000005</v>
      </c>
      <c r="N32" s="66" t="s">
        <v>20</v>
      </c>
      <c r="O32" s="38"/>
      <c r="P32" s="38"/>
    </row>
    <row r="33" spans="1:16" s="39" customFormat="1" ht="12.75" x14ac:dyDescent="0.2">
      <c r="A33" s="66">
        <v>32</v>
      </c>
      <c r="B33" s="66">
        <v>1902</v>
      </c>
      <c r="C33" s="66">
        <v>19</v>
      </c>
      <c r="D33" s="66" t="s">
        <v>16</v>
      </c>
      <c r="E33" s="67">
        <v>710</v>
      </c>
      <c r="F33" s="67">
        <v>71</v>
      </c>
      <c r="G33" s="67">
        <f t="shared" si="1"/>
        <v>781</v>
      </c>
      <c r="H33" s="67">
        <f t="shared" si="2"/>
        <v>859.1</v>
      </c>
      <c r="I33" s="67">
        <f>I32</f>
        <v>47960</v>
      </c>
      <c r="J33" s="68">
        <f t="shared" si="3"/>
        <v>37456760</v>
      </c>
      <c r="K33" s="69">
        <f t="shared" si="4"/>
        <v>41951571</v>
      </c>
      <c r="L33" s="70">
        <f t="shared" si="5"/>
        <v>105000</v>
      </c>
      <c r="M33" s="69">
        <f t="shared" si="6"/>
        <v>3006850</v>
      </c>
      <c r="N33" s="66" t="s">
        <v>20</v>
      </c>
      <c r="O33" s="38"/>
      <c r="P33" s="38"/>
    </row>
    <row r="34" spans="1:16" s="39" customFormat="1" ht="12.75" x14ac:dyDescent="0.2">
      <c r="A34" s="66">
        <v>33</v>
      </c>
      <c r="B34" s="66">
        <v>1903</v>
      </c>
      <c r="C34" s="66">
        <v>19</v>
      </c>
      <c r="D34" s="66" t="s">
        <v>16</v>
      </c>
      <c r="E34" s="67">
        <v>684</v>
      </c>
      <c r="F34" s="67">
        <v>74</v>
      </c>
      <c r="G34" s="67">
        <f t="shared" si="1"/>
        <v>758</v>
      </c>
      <c r="H34" s="67">
        <f t="shared" si="2"/>
        <v>833.80000000000007</v>
      </c>
      <c r="I34" s="67">
        <f>I33</f>
        <v>47960</v>
      </c>
      <c r="J34" s="68">
        <f t="shared" si="3"/>
        <v>36353680</v>
      </c>
      <c r="K34" s="69">
        <f t="shared" si="4"/>
        <v>40716122</v>
      </c>
      <c r="L34" s="70">
        <f t="shared" si="5"/>
        <v>102000</v>
      </c>
      <c r="M34" s="69">
        <f t="shared" si="6"/>
        <v>2918300.0000000005</v>
      </c>
      <c r="N34" s="66" t="s">
        <v>20</v>
      </c>
      <c r="O34" s="38"/>
      <c r="P34" s="38"/>
    </row>
    <row r="35" spans="1:16" s="39" customFormat="1" ht="12.75" x14ac:dyDescent="0.2">
      <c r="A35" s="66">
        <v>34</v>
      </c>
      <c r="B35" s="66">
        <v>1904</v>
      </c>
      <c r="C35" s="66">
        <v>19</v>
      </c>
      <c r="D35" s="66" t="s">
        <v>32</v>
      </c>
      <c r="E35" s="67">
        <v>493</v>
      </c>
      <c r="F35" s="67">
        <v>64</v>
      </c>
      <c r="G35" s="67">
        <f t="shared" si="1"/>
        <v>557</v>
      </c>
      <c r="H35" s="67">
        <f t="shared" si="2"/>
        <v>612.70000000000005</v>
      </c>
      <c r="I35" s="67">
        <f>I34</f>
        <v>47960</v>
      </c>
      <c r="J35" s="68">
        <f t="shared" si="3"/>
        <v>26713720</v>
      </c>
      <c r="K35" s="69">
        <f t="shared" si="4"/>
        <v>29919366</v>
      </c>
      <c r="L35" s="70">
        <f t="shared" si="5"/>
        <v>75000</v>
      </c>
      <c r="M35" s="69">
        <f t="shared" si="6"/>
        <v>2144450</v>
      </c>
      <c r="N35" s="66" t="s">
        <v>20</v>
      </c>
      <c r="O35" s="38"/>
      <c r="P35" s="38"/>
    </row>
    <row r="36" spans="1:16" s="39" customFormat="1" ht="12.75" x14ac:dyDescent="0.2">
      <c r="A36" s="66">
        <v>35</v>
      </c>
      <c r="B36" s="66">
        <v>2001</v>
      </c>
      <c r="C36" s="66">
        <v>20</v>
      </c>
      <c r="D36" s="66" t="s">
        <v>16</v>
      </c>
      <c r="E36" s="67">
        <v>763</v>
      </c>
      <c r="F36" s="67">
        <v>40</v>
      </c>
      <c r="G36" s="67">
        <f t="shared" si="1"/>
        <v>803</v>
      </c>
      <c r="H36" s="67">
        <f t="shared" si="2"/>
        <v>883.30000000000007</v>
      </c>
      <c r="I36" s="67">
        <f>I35+120</f>
        <v>48080</v>
      </c>
      <c r="J36" s="68">
        <f t="shared" si="3"/>
        <v>38608240</v>
      </c>
      <c r="K36" s="69">
        <f t="shared" si="4"/>
        <v>43241229</v>
      </c>
      <c r="L36" s="70">
        <f t="shared" si="5"/>
        <v>108000</v>
      </c>
      <c r="M36" s="69">
        <f t="shared" si="6"/>
        <v>3091550.0000000005</v>
      </c>
      <c r="N36" s="66" t="s">
        <v>20</v>
      </c>
      <c r="O36" s="38"/>
      <c r="P36" s="38"/>
    </row>
    <row r="37" spans="1:16" s="39" customFormat="1" ht="12.75" x14ac:dyDescent="0.2">
      <c r="A37" s="66">
        <v>36</v>
      </c>
      <c r="B37" s="66">
        <v>2002</v>
      </c>
      <c r="C37" s="66">
        <v>20</v>
      </c>
      <c r="D37" s="66" t="s">
        <v>16</v>
      </c>
      <c r="E37" s="67">
        <v>710</v>
      </c>
      <c r="F37" s="67">
        <v>71</v>
      </c>
      <c r="G37" s="67">
        <f t="shared" si="1"/>
        <v>781</v>
      </c>
      <c r="H37" s="67">
        <f t="shared" si="2"/>
        <v>859.1</v>
      </c>
      <c r="I37" s="67">
        <f>I36</f>
        <v>48080</v>
      </c>
      <c r="J37" s="68">
        <f t="shared" si="3"/>
        <v>37550480</v>
      </c>
      <c r="K37" s="69">
        <f t="shared" si="4"/>
        <v>42056538</v>
      </c>
      <c r="L37" s="70">
        <f t="shared" si="5"/>
        <v>105000</v>
      </c>
      <c r="M37" s="69">
        <f t="shared" si="6"/>
        <v>3006850</v>
      </c>
      <c r="N37" s="66" t="s">
        <v>20</v>
      </c>
      <c r="O37" s="38"/>
      <c r="P37" s="38"/>
    </row>
    <row r="38" spans="1:16" s="39" customFormat="1" ht="12.75" x14ac:dyDescent="0.2">
      <c r="A38" s="66">
        <v>37</v>
      </c>
      <c r="B38" s="66">
        <v>2003</v>
      </c>
      <c r="C38" s="66">
        <v>20</v>
      </c>
      <c r="D38" s="66" t="s">
        <v>16</v>
      </c>
      <c r="E38" s="67">
        <v>684</v>
      </c>
      <c r="F38" s="67">
        <v>74</v>
      </c>
      <c r="G38" s="67">
        <f t="shared" si="1"/>
        <v>758</v>
      </c>
      <c r="H38" s="67">
        <f t="shared" si="2"/>
        <v>833.80000000000007</v>
      </c>
      <c r="I38" s="67">
        <f>I37</f>
        <v>48080</v>
      </c>
      <c r="J38" s="68">
        <f t="shared" si="3"/>
        <v>36444640</v>
      </c>
      <c r="K38" s="69">
        <f t="shared" si="4"/>
        <v>40817997</v>
      </c>
      <c r="L38" s="70">
        <f t="shared" si="5"/>
        <v>102000</v>
      </c>
      <c r="M38" s="69">
        <f t="shared" si="6"/>
        <v>2918300.0000000005</v>
      </c>
      <c r="N38" s="66" t="s">
        <v>20</v>
      </c>
      <c r="O38" s="38"/>
      <c r="P38" s="38"/>
    </row>
    <row r="39" spans="1:16" s="39" customFormat="1" ht="12.75" x14ac:dyDescent="0.2">
      <c r="A39" s="66">
        <v>38</v>
      </c>
      <c r="B39" s="66">
        <v>2004</v>
      </c>
      <c r="C39" s="66">
        <v>20</v>
      </c>
      <c r="D39" s="66" t="s">
        <v>32</v>
      </c>
      <c r="E39" s="67">
        <v>493</v>
      </c>
      <c r="F39" s="67">
        <v>64</v>
      </c>
      <c r="G39" s="67">
        <f t="shared" si="1"/>
        <v>557</v>
      </c>
      <c r="H39" s="67">
        <f t="shared" si="2"/>
        <v>612.70000000000005</v>
      </c>
      <c r="I39" s="67">
        <f>I38</f>
        <v>48080</v>
      </c>
      <c r="J39" s="68">
        <f t="shared" si="3"/>
        <v>26780560</v>
      </c>
      <c r="K39" s="69">
        <f t="shared" si="4"/>
        <v>29994227</v>
      </c>
      <c r="L39" s="70">
        <f t="shared" si="5"/>
        <v>75000</v>
      </c>
      <c r="M39" s="69">
        <f t="shared" si="6"/>
        <v>2144450</v>
      </c>
      <c r="N39" s="66" t="s">
        <v>20</v>
      </c>
      <c r="O39" s="38"/>
      <c r="P39" s="38"/>
    </row>
    <row r="40" spans="1:16" s="39" customFormat="1" ht="12.75" x14ac:dyDescent="0.2">
      <c r="A40" s="66">
        <v>39</v>
      </c>
      <c r="B40" s="66">
        <v>2101</v>
      </c>
      <c r="C40" s="66">
        <v>21</v>
      </c>
      <c r="D40" s="66" t="s">
        <v>16</v>
      </c>
      <c r="E40" s="67">
        <v>763</v>
      </c>
      <c r="F40" s="67">
        <v>40</v>
      </c>
      <c r="G40" s="67">
        <f t="shared" si="1"/>
        <v>803</v>
      </c>
      <c r="H40" s="67">
        <f t="shared" si="2"/>
        <v>883.30000000000007</v>
      </c>
      <c r="I40" s="67">
        <f>I39+120</f>
        <v>48200</v>
      </c>
      <c r="J40" s="68">
        <f t="shared" si="3"/>
        <v>38704600</v>
      </c>
      <c r="K40" s="69">
        <f t="shared" si="4"/>
        <v>43349152</v>
      </c>
      <c r="L40" s="70">
        <f t="shared" si="5"/>
        <v>108500</v>
      </c>
      <c r="M40" s="69">
        <f t="shared" si="6"/>
        <v>3091550.0000000005</v>
      </c>
      <c r="N40" s="66" t="s">
        <v>20</v>
      </c>
      <c r="O40" s="38"/>
      <c r="P40" s="38"/>
    </row>
    <row r="41" spans="1:16" s="39" customFormat="1" ht="12.75" x14ac:dyDescent="0.2">
      <c r="A41" s="66">
        <v>40</v>
      </c>
      <c r="B41" s="66">
        <v>2102</v>
      </c>
      <c r="C41" s="66">
        <v>21</v>
      </c>
      <c r="D41" s="66" t="s">
        <v>16</v>
      </c>
      <c r="E41" s="67">
        <v>710</v>
      </c>
      <c r="F41" s="67">
        <v>71</v>
      </c>
      <c r="G41" s="67">
        <f t="shared" si="1"/>
        <v>781</v>
      </c>
      <c r="H41" s="67">
        <f t="shared" si="2"/>
        <v>859.1</v>
      </c>
      <c r="I41" s="67">
        <f>I40</f>
        <v>48200</v>
      </c>
      <c r="J41" s="68">
        <f t="shared" si="3"/>
        <v>37644200</v>
      </c>
      <c r="K41" s="69">
        <f t="shared" si="4"/>
        <v>42161504</v>
      </c>
      <c r="L41" s="70">
        <f t="shared" si="5"/>
        <v>105500</v>
      </c>
      <c r="M41" s="69">
        <f t="shared" si="6"/>
        <v>3006850</v>
      </c>
      <c r="N41" s="66" t="s">
        <v>20</v>
      </c>
      <c r="O41" s="38"/>
      <c r="P41" s="38"/>
    </row>
    <row r="42" spans="1:16" s="39" customFormat="1" ht="12.75" x14ac:dyDescent="0.2">
      <c r="A42" s="66">
        <v>41</v>
      </c>
      <c r="B42" s="66">
        <v>2103</v>
      </c>
      <c r="C42" s="66">
        <v>21</v>
      </c>
      <c r="D42" s="66" t="s">
        <v>16</v>
      </c>
      <c r="E42" s="67">
        <v>684</v>
      </c>
      <c r="F42" s="67">
        <v>74</v>
      </c>
      <c r="G42" s="67">
        <f t="shared" si="1"/>
        <v>758</v>
      </c>
      <c r="H42" s="67">
        <f t="shared" si="2"/>
        <v>833.80000000000007</v>
      </c>
      <c r="I42" s="67">
        <f>I41</f>
        <v>48200</v>
      </c>
      <c r="J42" s="68">
        <f t="shared" si="3"/>
        <v>36535600</v>
      </c>
      <c r="K42" s="69">
        <f t="shared" si="4"/>
        <v>40919872</v>
      </c>
      <c r="L42" s="70">
        <f t="shared" si="5"/>
        <v>102500</v>
      </c>
      <c r="M42" s="69">
        <f t="shared" si="6"/>
        <v>2918300.0000000005</v>
      </c>
      <c r="N42" s="66" t="s">
        <v>20</v>
      </c>
      <c r="O42" s="38"/>
      <c r="P42" s="38"/>
    </row>
    <row r="43" spans="1:16" s="39" customFormat="1" ht="12.75" x14ac:dyDescent="0.2">
      <c r="A43" s="66">
        <v>42</v>
      </c>
      <c r="B43" s="66">
        <v>2104</v>
      </c>
      <c r="C43" s="66">
        <v>21</v>
      </c>
      <c r="D43" s="66" t="s">
        <v>32</v>
      </c>
      <c r="E43" s="67">
        <v>493</v>
      </c>
      <c r="F43" s="67">
        <v>64</v>
      </c>
      <c r="G43" s="67">
        <f t="shared" si="1"/>
        <v>557</v>
      </c>
      <c r="H43" s="67">
        <f t="shared" si="2"/>
        <v>612.70000000000005</v>
      </c>
      <c r="I43" s="67">
        <f>I42</f>
        <v>48200</v>
      </c>
      <c r="J43" s="68">
        <f t="shared" si="3"/>
        <v>26847400</v>
      </c>
      <c r="K43" s="69">
        <f t="shared" si="4"/>
        <v>30069088</v>
      </c>
      <c r="L43" s="70">
        <f t="shared" si="5"/>
        <v>75000</v>
      </c>
      <c r="M43" s="69">
        <f t="shared" si="6"/>
        <v>2144450</v>
      </c>
      <c r="N43" s="66" t="s">
        <v>20</v>
      </c>
      <c r="O43" s="38"/>
      <c r="P43" s="38"/>
    </row>
    <row r="44" spans="1:16" s="39" customFormat="1" ht="12.75" x14ac:dyDescent="0.2">
      <c r="A44" s="66">
        <v>43</v>
      </c>
      <c r="B44" s="66">
        <v>2201</v>
      </c>
      <c r="C44" s="66">
        <v>22</v>
      </c>
      <c r="D44" s="66" t="s">
        <v>16</v>
      </c>
      <c r="E44" s="67">
        <v>763</v>
      </c>
      <c r="F44" s="67">
        <v>40</v>
      </c>
      <c r="G44" s="67">
        <f t="shared" si="1"/>
        <v>803</v>
      </c>
      <c r="H44" s="67">
        <f t="shared" si="2"/>
        <v>883.30000000000007</v>
      </c>
      <c r="I44" s="67">
        <f>I43+120</f>
        <v>48320</v>
      </c>
      <c r="J44" s="68">
        <f t="shared" si="3"/>
        <v>38800960</v>
      </c>
      <c r="K44" s="69">
        <f t="shared" si="4"/>
        <v>43457075</v>
      </c>
      <c r="L44" s="70">
        <f t="shared" si="5"/>
        <v>108500</v>
      </c>
      <c r="M44" s="69">
        <f t="shared" si="6"/>
        <v>3091550.0000000005</v>
      </c>
      <c r="N44" s="66" t="s">
        <v>20</v>
      </c>
      <c r="O44" s="38"/>
      <c r="P44" s="38"/>
    </row>
    <row r="45" spans="1:16" s="39" customFormat="1" ht="12.75" x14ac:dyDescent="0.2">
      <c r="A45" s="66">
        <v>44</v>
      </c>
      <c r="B45" s="66">
        <v>2202</v>
      </c>
      <c r="C45" s="66">
        <v>22</v>
      </c>
      <c r="D45" s="66" t="s">
        <v>16</v>
      </c>
      <c r="E45" s="67">
        <v>710</v>
      </c>
      <c r="F45" s="67">
        <v>71</v>
      </c>
      <c r="G45" s="67">
        <f t="shared" si="1"/>
        <v>781</v>
      </c>
      <c r="H45" s="67">
        <f t="shared" si="2"/>
        <v>859.1</v>
      </c>
      <c r="I45" s="67">
        <f>I44</f>
        <v>48320</v>
      </c>
      <c r="J45" s="68">
        <f t="shared" si="3"/>
        <v>37737920</v>
      </c>
      <c r="K45" s="69">
        <f t="shared" si="4"/>
        <v>42266470</v>
      </c>
      <c r="L45" s="70">
        <f t="shared" si="5"/>
        <v>105500</v>
      </c>
      <c r="M45" s="69">
        <f t="shared" si="6"/>
        <v>3006850</v>
      </c>
      <c r="N45" s="66" t="s">
        <v>20</v>
      </c>
      <c r="O45" s="38"/>
      <c r="P45" s="38"/>
    </row>
    <row r="46" spans="1:16" s="39" customFormat="1" ht="12.75" x14ac:dyDescent="0.2">
      <c r="A46" s="66">
        <v>45</v>
      </c>
      <c r="B46" s="66">
        <v>2203</v>
      </c>
      <c r="C46" s="66">
        <v>22</v>
      </c>
      <c r="D46" s="66" t="s">
        <v>16</v>
      </c>
      <c r="E46" s="67">
        <v>684</v>
      </c>
      <c r="F46" s="67">
        <v>74</v>
      </c>
      <c r="G46" s="67">
        <f t="shared" si="1"/>
        <v>758</v>
      </c>
      <c r="H46" s="67">
        <f t="shared" si="2"/>
        <v>833.80000000000007</v>
      </c>
      <c r="I46" s="67">
        <f>I45</f>
        <v>48320</v>
      </c>
      <c r="J46" s="68">
        <f t="shared" si="3"/>
        <v>36626560</v>
      </c>
      <c r="K46" s="69">
        <f t="shared" si="4"/>
        <v>41021747</v>
      </c>
      <c r="L46" s="70">
        <f t="shared" si="5"/>
        <v>102500</v>
      </c>
      <c r="M46" s="69">
        <f t="shared" si="6"/>
        <v>2918300.0000000005</v>
      </c>
      <c r="N46" s="66" t="s">
        <v>20</v>
      </c>
      <c r="O46" s="38"/>
      <c r="P46" s="38"/>
    </row>
    <row r="47" spans="1:16" s="39" customFormat="1" ht="12.75" x14ac:dyDescent="0.2">
      <c r="A47" s="66">
        <v>46</v>
      </c>
      <c r="B47" s="66">
        <v>2204</v>
      </c>
      <c r="C47" s="66">
        <v>22</v>
      </c>
      <c r="D47" s="66" t="s">
        <v>32</v>
      </c>
      <c r="E47" s="67">
        <v>493</v>
      </c>
      <c r="F47" s="67">
        <v>64</v>
      </c>
      <c r="G47" s="67">
        <f t="shared" si="1"/>
        <v>557</v>
      </c>
      <c r="H47" s="67">
        <f t="shared" si="2"/>
        <v>612.70000000000005</v>
      </c>
      <c r="I47" s="67">
        <f>I46</f>
        <v>48320</v>
      </c>
      <c r="J47" s="68">
        <f t="shared" si="3"/>
        <v>26914240</v>
      </c>
      <c r="K47" s="69">
        <f t="shared" si="4"/>
        <v>30143949</v>
      </c>
      <c r="L47" s="70">
        <f t="shared" si="5"/>
        <v>75500</v>
      </c>
      <c r="M47" s="69">
        <f t="shared" si="6"/>
        <v>2144450</v>
      </c>
      <c r="N47" s="66" t="s">
        <v>20</v>
      </c>
      <c r="O47" s="38"/>
      <c r="P47" s="38"/>
    </row>
    <row r="48" spans="1:16" s="39" customFormat="1" ht="12.75" x14ac:dyDescent="0.2">
      <c r="A48" s="66">
        <v>47</v>
      </c>
      <c r="B48" s="66">
        <v>2301</v>
      </c>
      <c r="C48" s="66">
        <v>23</v>
      </c>
      <c r="D48" s="66" t="s">
        <v>16</v>
      </c>
      <c r="E48" s="67">
        <v>763</v>
      </c>
      <c r="F48" s="67">
        <v>40</v>
      </c>
      <c r="G48" s="67">
        <f t="shared" si="1"/>
        <v>803</v>
      </c>
      <c r="H48" s="67">
        <f t="shared" si="2"/>
        <v>883.30000000000007</v>
      </c>
      <c r="I48" s="67">
        <f>I47+120</f>
        <v>48440</v>
      </c>
      <c r="J48" s="68">
        <f t="shared" si="3"/>
        <v>38897320</v>
      </c>
      <c r="K48" s="69">
        <f t="shared" si="4"/>
        <v>43564998</v>
      </c>
      <c r="L48" s="70">
        <f t="shared" si="5"/>
        <v>109000</v>
      </c>
      <c r="M48" s="69">
        <f t="shared" si="6"/>
        <v>3091550.0000000005</v>
      </c>
      <c r="N48" s="66" t="s">
        <v>20</v>
      </c>
      <c r="O48" s="38"/>
      <c r="P48" s="38"/>
    </row>
    <row r="49" spans="1:16" s="39" customFormat="1" ht="12.75" x14ac:dyDescent="0.2">
      <c r="A49" s="66">
        <v>48</v>
      </c>
      <c r="B49" s="66">
        <v>2302</v>
      </c>
      <c r="C49" s="66">
        <v>23</v>
      </c>
      <c r="D49" s="66" t="s">
        <v>16</v>
      </c>
      <c r="E49" s="67">
        <v>710</v>
      </c>
      <c r="F49" s="67">
        <v>71</v>
      </c>
      <c r="G49" s="67">
        <f t="shared" si="1"/>
        <v>781</v>
      </c>
      <c r="H49" s="67">
        <f t="shared" si="2"/>
        <v>859.1</v>
      </c>
      <c r="I49" s="67">
        <f>I48</f>
        <v>48440</v>
      </c>
      <c r="J49" s="68">
        <f t="shared" si="3"/>
        <v>37831640</v>
      </c>
      <c r="K49" s="69">
        <f t="shared" si="4"/>
        <v>42371437</v>
      </c>
      <c r="L49" s="70">
        <f t="shared" si="5"/>
        <v>106000</v>
      </c>
      <c r="M49" s="69">
        <f t="shared" si="6"/>
        <v>3006850</v>
      </c>
      <c r="N49" s="66" t="s">
        <v>20</v>
      </c>
      <c r="O49" s="38"/>
      <c r="P49" s="38"/>
    </row>
    <row r="50" spans="1:16" s="39" customFormat="1" ht="12.75" x14ac:dyDescent="0.2">
      <c r="A50" s="66">
        <v>49</v>
      </c>
      <c r="B50" s="66">
        <v>2303</v>
      </c>
      <c r="C50" s="66">
        <v>23</v>
      </c>
      <c r="D50" s="66" t="s">
        <v>16</v>
      </c>
      <c r="E50" s="67">
        <v>684</v>
      </c>
      <c r="F50" s="67">
        <v>74</v>
      </c>
      <c r="G50" s="67">
        <f t="shared" si="1"/>
        <v>758</v>
      </c>
      <c r="H50" s="67">
        <f t="shared" si="2"/>
        <v>833.80000000000007</v>
      </c>
      <c r="I50" s="67">
        <f>I49</f>
        <v>48440</v>
      </c>
      <c r="J50" s="68">
        <f t="shared" si="3"/>
        <v>36717520</v>
      </c>
      <c r="K50" s="69">
        <f t="shared" si="4"/>
        <v>41123622</v>
      </c>
      <c r="L50" s="70">
        <f t="shared" si="5"/>
        <v>103000</v>
      </c>
      <c r="M50" s="69">
        <f t="shared" si="6"/>
        <v>2918300.0000000005</v>
      </c>
      <c r="N50" s="66" t="s">
        <v>20</v>
      </c>
      <c r="O50" s="38"/>
      <c r="P50" s="38"/>
    </row>
    <row r="51" spans="1:16" s="39" customFormat="1" ht="12.75" x14ac:dyDescent="0.2">
      <c r="A51" s="66">
        <v>50</v>
      </c>
      <c r="B51" s="66">
        <v>2304</v>
      </c>
      <c r="C51" s="66">
        <v>23</v>
      </c>
      <c r="D51" s="66" t="s">
        <v>32</v>
      </c>
      <c r="E51" s="67">
        <v>493</v>
      </c>
      <c r="F51" s="67">
        <v>64</v>
      </c>
      <c r="G51" s="67">
        <f t="shared" si="1"/>
        <v>557</v>
      </c>
      <c r="H51" s="67">
        <f t="shared" si="2"/>
        <v>612.70000000000005</v>
      </c>
      <c r="I51" s="67">
        <f>I50</f>
        <v>48440</v>
      </c>
      <c r="J51" s="68">
        <f t="shared" si="3"/>
        <v>26981080</v>
      </c>
      <c r="K51" s="69">
        <f t="shared" si="4"/>
        <v>30218810</v>
      </c>
      <c r="L51" s="70">
        <f t="shared" si="5"/>
        <v>75500</v>
      </c>
      <c r="M51" s="69">
        <f t="shared" si="6"/>
        <v>2144450</v>
      </c>
      <c r="N51" s="66" t="s">
        <v>20</v>
      </c>
      <c r="O51" s="38"/>
      <c r="P51" s="38"/>
    </row>
    <row r="52" spans="1:16" s="39" customFormat="1" ht="12.75" x14ac:dyDescent="0.2">
      <c r="A52" s="66">
        <v>51</v>
      </c>
      <c r="B52" s="66">
        <v>2401</v>
      </c>
      <c r="C52" s="66">
        <v>24</v>
      </c>
      <c r="D52" s="66" t="s">
        <v>16</v>
      </c>
      <c r="E52" s="67">
        <v>763</v>
      </c>
      <c r="F52" s="67">
        <v>40</v>
      </c>
      <c r="G52" s="67">
        <f t="shared" si="1"/>
        <v>803</v>
      </c>
      <c r="H52" s="67">
        <f t="shared" si="2"/>
        <v>883.30000000000007</v>
      </c>
      <c r="I52" s="67">
        <f>I51+120</f>
        <v>48560</v>
      </c>
      <c r="J52" s="68">
        <f t="shared" si="3"/>
        <v>38993680</v>
      </c>
      <c r="K52" s="69">
        <f t="shared" si="4"/>
        <v>43672922</v>
      </c>
      <c r="L52" s="70">
        <f t="shared" si="5"/>
        <v>109000</v>
      </c>
      <c r="M52" s="69">
        <f t="shared" si="6"/>
        <v>3091550.0000000005</v>
      </c>
      <c r="N52" s="66" t="s">
        <v>20</v>
      </c>
      <c r="O52" s="38"/>
      <c r="P52" s="38"/>
    </row>
    <row r="53" spans="1:16" s="39" customFormat="1" ht="12.75" x14ac:dyDescent="0.2">
      <c r="A53" s="66">
        <v>52</v>
      </c>
      <c r="B53" s="66">
        <v>2402</v>
      </c>
      <c r="C53" s="66">
        <v>24</v>
      </c>
      <c r="D53" s="66" t="s">
        <v>16</v>
      </c>
      <c r="E53" s="67">
        <v>710</v>
      </c>
      <c r="F53" s="67">
        <v>71</v>
      </c>
      <c r="G53" s="67">
        <f t="shared" si="1"/>
        <v>781</v>
      </c>
      <c r="H53" s="67">
        <f t="shared" si="2"/>
        <v>859.1</v>
      </c>
      <c r="I53" s="67">
        <f>I52</f>
        <v>48560</v>
      </c>
      <c r="J53" s="68">
        <f t="shared" si="3"/>
        <v>37925360</v>
      </c>
      <c r="K53" s="69">
        <f t="shared" si="4"/>
        <v>42476403</v>
      </c>
      <c r="L53" s="70">
        <f t="shared" si="5"/>
        <v>106000</v>
      </c>
      <c r="M53" s="69">
        <f t="shared" si="6"/>
        <v>3006850</v>
      </c>
      <c r="N53" s="66" t="s">
        <v>20</v>
      </c>
      <c r="O53" s="38"/>
      <c r="P53" s="38"/>
    </row>
    <row r="54" spans="1:16" s="39" customFormat="1" ht="12.75" x14ac:dyDescent="0.2">
      <c r="A54" s="66">
        <v>53</v>
      </c>
      <c r="B54" s="66">
        <v>2403</v>
      </c>
      <c r="C54" s="66">
        <v>24</v>
      </c>
      <c r="D54" s="66" t="s">
        <v>16</v>
      </c>
      <c r="E54" s="67">
        <v>684</v>
      </c>
      <c r="F54" s="67">
        <v>74</v>
      </c>
      <c r="G54" s="67">
        <f t="shared" si="1"/>
        <v>758</v>
      </c>
      <c r="H54" s="67">
        <f t="shared" si="2"/>
        <v>833.80000000000007</v>
      </c>
      <c r="I54" s="67">
        <f>I53</f>
        <v>48560</v>
      </c>
      <c r="J54" s="68">
        <f t="shared" si="3"/>
        <v>36808480</v>
      </c>
      <c r="K54" s="69">
        <f t="shared" si="4"/>
        <v>41225498</v>
      </c>
      <c r="L54" s="70">
        <f t="shared" si="5"/>
        <v>103000</v>
      </c>
      <c r="M54" s="69">
        <f t="shared" si="6"/>
        <v>2918300.0000000005</v>
      </c>
      <c r="N54" s="66" t="s">
        <v>20</v>
      </c>
      <c r="O54" s="38"/>
      <c r="P54" s="38"/>
    </row>
    <row r="55" spans="1:16" s="39" customFormat="1" ht="12.75" x14ac:dyDescent="0.2">
      <c r="A55" s="66">
        <v>54</v>
      </c>
      <c r="B55" s="66">
        <v>2404</v>
      </c>
      <c r="C55" s="66">
        <v>24</v>
      </c>
      <c r="D55" s="66" t="s">
        <v>32</v>
      </c>
      <c r="E55" s="67">
        <v>493</v>
      </c>
      <c r="F55" s="67">
        <v>64</v>
      </c>
      <c r="G55" s="67">
        <f t="shared" si="1"/>
        <v>557</v>
      </c>
      <c r="H55" s="67">
        <f t="shared" si="2"/>
        <v>612.70000000000005</v>
      </c>
      <c r="I55" s="67">
        <f>I54</f>
        <v>48560</v>
      </c>
      <c r="J55" s="68">
        <f t="shared" si="3"/>
        <v>27047920</v>
      </c>
      <c r="K55" s="69">
        <f t="shared" si="4"/>
        <v>30293670</v>
      </c>
      <c r="L55" s="70">
        <f t="shared" si="5"/>
        <v>75500</v>
      </c>
      <c r="M55" s="69">
        <f t="shared" si="6"/>
        <v>2144450</v>
      </c>
      <c r="N55" s="66" t="s">
        <v>20</v>
      </c>
      <c r="O55" s="38"/>
      <c r="P55" s="38"/>
    </row>
    <row r="56" spans="1:16" s="39" customFormat="1" ht="12.75" x14ac:dyDescent="0.2">
      <c r="A56" s="66">
        <v>55</v>
      </c>
      <c r="B56" s="66">
        <v>2502</v>
      </c>
      <c r="C56" s="66">
        <v>25</v>
      </c>
      <c r="D56" s="66" t="s">
        <v>16</v>
      </c>
      <c r="E56" s="67">
        <v>710</v>
      </c>
      <c r="F56" s="67">
        <v>71</v>
      </c>
      <c r="G56" s="67">
        <f t="shared" si="1"/>
        <v>781</v>
      </c>
      <c r="H56" s="67">
        <f t="shared" si="2"/>
        <v>859.1</v>
      </c>
      <c r="I56" s="67">
        <f>I55+120</f>
        <v>48680</v>
      </c>
      <c r="J56" s="68">
        <f t="shared" si="3"/>
        <v>38019080</v>
      </c>
      <c r="K56" s="69">
        <f t="shared" si="4"/>
        <v>42581370</v>
      </c>
      <c r="L56" s="70">
        <f t="shared" si="5"/>
        <v>106500</v>
      </c>
      <c r="M56" s="69">
        <f t="shared" si="6"/>
        <v>3006850</v>
      </c>
      <c r="N56" s="66" t="s">
        <v>20</v>
      </c>
      <c r="O56" s="38"/>
      <c r="P56" s="38"/>
    </row>
    <row r="57" spans="1:16" s="39" customFormat="1" ht="12.75" x14ac:dyDescent="0.2">
      <c r="A57" s="66">
        <v>56</v>
      </c>
      <c r="B57" s="66">
        <v>2503</v>
      </c>
      <c r="C57" s="66">
        <v>25</v>
      </c>
      <c r="D57" s="66" t="s">
        <v>16</v>
      </c>
      <c r="E57" s="67">
        <v>684</v>
      </c>
      <c r="F57" s="67">
        <v>74</v>
      </c>
      <c r="G57" s="67">
        <f t="shared" si="1"/>
        <v>758</v>
      </c>
      <c r="H57" s="67">
        <f t="shared" si="2"/>
        <v>833.80000000000007</v>
      </c>
      <c r="I57" s="67">
        <f>I56</f>
        <v>48680</v>
      </c>
      <c r="J57" s="68">
        <f t="shared" si="3"/>
        <v>36899440</v>
      </c>
      <c r="K57" s="69">
        <f t="shared" si="4"/>
        <v>41327373</v>
      </c>
      <c r="L57" s="70">
        <f t="shared" si="5"/>
        <v>103500</v>
      </c>
      <c r="M57" s="69">
        <f t="shared" si="6"/>
        <v>2918300.0000000005</v>
      </c>
      <c r="N57" s="66" t="s">
        <v>20</v>
      </c>
      <c r="O57" s="38"/>
      <c r="P57" s="38"/>
    </row>
    <row r="58" spans="1:16" s="39" customFormat="1" ht="12.75" x14ac:dyDescent="0.2">
      <c r="A58" s="66">
        <v>57</v>
      </c>
      <c r="B58" s="66">
        <v>2504</v>
      </c>
      <c r="C58" s="66">
        <v>25</v>
      </c>
      <c r="D58" s="66" t="s">
        <v>32</v>
      </c>
      <c r="E58" s="67">
        <v>493</v>
      </c>
      <c r="F58" s="67">
        <v>64</v>
      </c>
      <c r="G58" s="67">
        <f t="shared" si="1"/>
        <v>557</v>
      </c>
      <c r="H58" s="67">
        <f t="shared" si="2"/>
        <v>612.70000000000005</v>
      </c>
      <c r="I58" s="67">
        <f>I57</f>
        <v>48680</v>
      </c>
      <c r="J58" s="68">
        <f t="shared" si="3"/>
        <v>27114760</v>
      </c>
      <c r="K58" s="69">
        <f t="shared" si="4"/>
        <v>30368531</v>
      </c>
      <c r="L58" s="70">
        <f t="shared" si="5"/>
        <v>76000</v>
      </c>
      <c r="M58" s="69">
        <f t="shared" si="6"/>
        <v>2144450</v>
      </c>
      <c r="N58" s="66" t="s">
        <v>20</v>
      </c>
      <c r="O58" s="38"/>
      <c r="P58" s="38"/>
    </row>
    <row r="59" spans="1:16" s="39" customFormat="1" ht="12.75" x14ac:dyDescent="0.2">
      <c r="A59" s="66">
        <v>58</v>
      </c>
      <c r="B59" s="66">
        <v>2601</v>
      </c>
      <c r="C59" s="66">
        <v>26</v>
      </c>
      <c r="D59" s="66" t="s">
        <v>16</v>
      </c>
      <c r="E59" s="67">
        <v>763</v>
      </c>
      <c r="F59" s="67">
        <v>40</v>
      </c>
      <c r="G59" s="67">
        <f t="shared" si="1"/>
        <v>803</v>
      </c>
      <c r="H59" s="67">
        <f t="shared" si="2"/>
        <v>883.30000000000007</v>
      </c>
      <c r="I59" s="67">
        <f>I58+120</f>
        <v>48800</v>
      </c>
      <c r="J59" s="68">
        <f t="shared" si="3"/>
        <v>39186400</v>
      </c>
      <c r="K59" s="69">
        <f t="shared" si="4"/>
        <v>43888768</v>
      </c>
      <c r="L59" s="70">
        <f t="shared" si="5"/>
        <v>109500</v>
      </c>
      <c r="M59" s="69">
        <f t="shared" si="6"/>
        <v>3091550.0000000005</v>
      </c>
      <c r="N59" s="66" t="s">
        <v>20</v>
      </c>
      <c r="O59" s="38"/>
      <c r="P59" s="38"/>
    </row>
    <row r="60" spans="1:16" s="39" customFormat="1" ht="12.75" x14ac:dyDescent="0.2">
      <c r="A60" s="66">
        <v>59</v>
      </c>
      <c r="B60" s="66">
        <v>2602</v>
      </c>
      <c r="C60" s="66">
        <v>26</v>
      </c>
      <c r="D60" s="66" t="s">
        <v>16</v>
      </c>
      <c r="E60" s="67">
        <v>710</v>
      </c>
      <c r="F60" s="67">
        <v>71</v>
      </c>
      <c r="G60" s="67">
        <f t="shared" si="1"/>
        <v>781</v>
      </c>
      <c r="H60" s="67">
        <f t="shared" si="2"/>
        <v>859.1</v>
      </c>
      <c r="I60" s="67">
        <f>I59</f>
        <v>48800</v>
      </c>
      <c r="J60" s="68">
        <f t="shared" si="3"/>
        <v>38112800</v>
      </c>
      <c r="K60" s="69">
        <f t="shared" si="4"/>
        <v>42686336</v>
      </c>
      <c r="L60" s="70">
        <f t="shared" si="5"/>
        <v>106500</v>
      </c>
      <c r="M60" s="69">
        <f t="shared" si="6"/>
        <v>3006850</v>
      </c>
      <c r="N60" s="66" t="s">
        <v>20</v>
      </c>
      <c r="O60" s="38"/>
      <c r="P60" s="38"/>
    </row>
    <row r="61" spans="1:16" s="39" customFormat="1" ht="12.75" x14ac:dyDescent="0.2">
      <c r="A61" s="66">
        <v>60</v>
      </c>
      <c r="B61" s="66">
        <v>2603</v>
      </c>
      <c r="C61" s="66">
        <v>26</v>
      </c>
      <c r="D61" s="66" t="s">
        <v>16</v>
      </c>
      <c r="E61" s="67">
        <v>684</v>
      </c>
      <c r="F61" s="67">
        <v>74</v>
      </c>
      <c r="G61" s="67">
        <f t="shared" si="1"/>
        <v>758</v>
      </c>
      <c r="H61" s="67">
        <f t="shared" si="2"/>
        <v>833.80000000000007</v>
      </c>
      <c r="I61" s="67">
        <f>I60</f>
        <v>48800</v>
      </c>
      <c r="J61" s="68">
        <f t="shared" si="3"/>
        <v>36990400</v>
      </c>
      <c r="K61" s="69">
        <f t="shared" si="4"/>
        <v>41429248</v>
      </c>
      <c r="L61" s="70">
        <f t="shared" si="5"/>
        <v>103500</v>
      </c>
      <c r="M61" s="69">
        <f t="shared" si="6"/>
        <v>2918300.0000000005</v>
      </c>
      <c r="N61" s="66" t="s">
        <v>20</v>
      </c>
      <c r="O61" s="38"/>
      <c r="P61" s="38"/>
    </row>
    <row r="62" spans="1:16" s="39" customFormat="1" ht="12.75" x14ac:dyDescent="0.2">
      <c r="A62" s="66">
        <v>61</v>
      </c>
      <c r="B62" s="66">
        <v>2604</v>
      </c>
      <c r="C62" s="66">
        <v>26</v>
      </c>
      <c r="D62" s="66" t="s">
        <v>32</v>
      </c>
      <c r="E62" s="67">
        <v>493</v>
      </c>
      <c r="F62" s="67">
        <v>64</v>
      </c>
      <c r="G62" s="67">
        <f t="shared" si="1"/>
        <v>557</v>
      </c>
      <c r="H62" s="67">
        <f t="shared" si="2"/>
        <v>612.70000000000005</v>
      </c>
      <c r="I62" s="67">
        <f>I61</f>
        <v>48800</v>
      </c>
      <c r="J62" s="68">
        <f t="shared" si="3"/>
        <v>27181600</v>
      </c>
      <c r="K62" s="69">
        <f t="shared" si="4"/>
        <v>30443392</v>
      </c>
      <c r="L62" s="70">
        <f t="shared" si="5"/>
        <v>76000</v>
      </c>
      <c r="M62" s="69">
        <f t="shared" si="6"/>
        <v>2144450</v>
      </c>
      <c r="N62" s="66" t="s">
        <v>20</v>
      </c>
      <c r="O62" s="38"/>
      <c r="P62" s="38"/>
    </row>
    <row r="63" spans="1:16" s="39" customFormat="1" ht="12.75" x14ac:dyDescent="0.2">
      <c r="A63" s="66">
        <v>62</v>
      </c>
      <c r="B63" s="66">
        <v>2701</v>
      </c>
      <c r="C63" s="66">
        <v>27</v>
      </c>
      <c r="D63" s="66" t="s">
        <v>16</v>
      </c>
      <c r="E63" s="67">
        <v>763</v>
      </c>
      <c r="F63" s="67">
        <v>40</v>
      </c>
      <c r="G63" s="67">
        <f t="shared" si="1"/>
        <v>803</v>
      </c>
      <c r="H63" s="67">
        <f t="shared" si="2"/>
        <v>883.30000000000007</v>
      </c>
      <c r="I63" s="67">
        <f>I62+120</f>
        <v>48920</v>
      </c>
      <c r="J63" s="68">
        <f t="shared" si="3"/>
        <v>39282760</v>
      </c>
      <c r="K63" s="69">
        <f t="shared" si="4"/>
        <v>43996691</v>
      </c>
      <c r="L63" s="70">
        <f t="shared" si="5"/>
        <v>110000</v>
      </c>
      <c r="M63" s="69">
        <f t="shared" si="6"/>
        <v>3091550.0000000005</v>
      </c>
      <c r="N63" s="66" t="s">
        <v>20</v>
      </c>
      <c r="O63" s="38"/>
      <c r="P63" s="38"/>
    </row>
    <row r="64" spans="1:16" s="39" customFormat="1" ht="12.75" x14ac:dyDescent="0.2">
      <c r="A64" s="66">
        <v>63</v>
      </c>
      <c r="B64" s="66">
        <v>2702</v>
      </c>
      <c r="C64" s="66">
        <v>27</v>
      </c>
      <c r="D64" s="66" t="s">
        <v>16</v>
      </c>
      <c r="E64" s="67">
        <v>710</v>
      </c>
      <c r="F64" s="67">
        <v>71</v>
      </c>
      <c r="G64" s="67">
        <f t="shared" si="1"/>
        <v>781</v>
      </c>
      <c r="H64" s="67">
        <f t="shared" si="2"/>
        <v>859.1</v>
      </c>
      <c r="I64" s="67">
        <f>I63</f>
        <v>48920</v>
      </c>
      <c r="J64" s="68">
        <f t="shared" si="3"/>
        <v>38206520</v>
      </c>
      <c r="K64" s="69">
        <f t="shared" si="4"/>
        <v>42791302</v>
      </c>
      <c r="L64" s="70">
        <f t="shared" si="5"/>
        <v>107000</v>
      </c>
      <c r="M64" s="69">
        <f t="shared" si="6"/>
        <v>3006850</v>
      </c>
      <c r="N64" s="66" t="s">
        <v>20</v>
      </c>
      <c r="O64" s="38"/>
      <c r="P64" s="38"/>
    </row>
    <row r="65" spans="1:16" s="39" customFormat="1" ht="12.75" x14ac:dyDescent="0.2">
      <c r="A65" s="66">
        <v>64</v>
      </c>
      <c r="B65" s="66">
        <v>2703</v>
      </c>
      <c r="C65" s="66">
        <v>27</v>
      </c>
      <c r="D65" s="66" t="s">
        <v>16</v>
      </c>
      <c r="E65" s="67">
        <v>684</v>
      </c>
      <c r="F65" s="67">
        <v>74</v>
      </c>
      <c r="G65" s="67">
        <f t="shared" ref="G65:G117" si="7">E65+F65</f>
        <v>758</v>
      </c>
      <c r="H65" s="67">
        <f t="shared" ref="H65:H117" si="8">G65*1.1</f>
        <v>833.80000000000007</v>
      </c>
      <c r="I65" s="67">
        <f>I64</f>
        <v>48920</v>
      </c>
      <c r="J65" s="68">
        <f t="shared" si="3"/>
        <v>37081360</v>
      </c>
      <c r="K65" s="69">
        <f t="shared" si="4"/>
        <v>41531123</v>
      </c>
      <c r="L65" s="70">
        <f t="shared" si="5"/>
        <v>104000</v>
      </c>
      <c r="M65" s="69">
        <f t="shared" si="6"/>
        <v>2918300.0000000005</v>
      </c>
      <c r="N65" s="66" t="s">
        <v>20</v>
      </c>
      <c r="O65" s="38"/>
      <c r="P65" s="38"/>
    </row>
    <row r="66" spans="1:16" s="39" customFormat="1" ht="12.75" x14ac:dyDescent="0.2">
      <c r="A66" s="66">
        <v>65</v>
      </c>
      <c r="B66" s="66">
        <v>2704</v>
      </c>
      <c r="C66" s="66">
        <v>27</v>
      </c>
      <c r="D66" s="66" t="s">
        <v>32</v>
      </c>
      <c r="E66" s="67">
        <v>493</v>
      </c>
      <c r="F66" s="67">
        <v>64</v>
      </c>
      <c r="G66" s="67">
        <f t="shared" si="7"/>
        <v>557</v>
      </c>
      <c r="H66" s="67">
        <f t="shared" si="8"/>
        <v>612.70000000000005</v>
      </c>
      <c r="I66" s="67">
        <f>I65</f>
        <v>48920</v>
      </c>
      <c r="J66" s="68">
        <f t="shared" si="3"/>
        <v>27248440</v>
      </c>
      <c r="K66" s="69">
        <f t="shared" si="4"/>
        <v>30518253</v>
      </c>
      <c r="L66" s="70">
        <f t="shared" si="5"/>
        <v>76500</v>
      </c>
      <c r="M66" s="69">
        <f t="shared" si="6"/>
        <v>2144450</v>
      </c>
      <c r="N66" s="66" t="s">
        <v>20</v>
      </c>
      <c r="O66" s="38"/>
      <c r="P66" s="38"/>
    </row>
    <row r="67" spans="1:16" s="39" customFormat="1" ht="12.75" x14ac:dyDescent="0.2">
      <c r="A67" s="66">
        <v>66</v>
      </c>
      <c r="B67" s="66">
        <v>2801</v>
      </c>
      <c r="C67" s="66">
        <v>28</v>
      </c>
      <c r="D67" s="66" t="s">
        <v>16</v>
      </c>
      <c r="E67" s="67">
        <v>763</v>
      </c>
      <c r="F67" s="67">
        <v>40</v>
      </c>
      <c r="G67" s="67">
        <f t="shared" si="7"/>
        <v>803</v>
      </c>
      <c r="H67" s="67">
        <f t="shared" si="8"/>
        <v>883.30000000000007</v>
      </c>
      <c r="I67" s="67">
        <f>I66+120</f>
        <v>49040</v>
      </c>
      <c r="J67" s="68">
        <f t="shared" ref="J67:J117" si="9">G67*I67</f>
        <v>39379120</v>
      </c>
      <c r="K67" s="69">
        <f t="shared" ref="K67:K117" si="10">ROUND(J67*1.12,0)</f>
        <v>44104614</v>
      </c>
      <c r="L67" s="70">
        <f t="shared" ref="L67:L117" si="11">MROUND((K67*0.03/12),500)</f>
        <v>110500</v>
      </c>
      <c r="M67" s="69">
        <f t="shared" ref="M67:M117" si="12">H67*3500</f>
        <v>3091550.0000000005</v>
      </c>
      <c r="N67" s="66" t="s">
        <v>20</v>
      </c>
      <c r="O67" s="38"/>
      <c r="P67" s="38"/>
    </row>
    <row r="68" spans="1:16" s="39" customFormat="1" ht="12.75" x14ac:dyDescent="0.2">
      <c r="A68" s="66">
        <v>67</v>
      </c>
      <c r="B68" s="66">
        <v>2802</v>
      </c>
      <c r="C68" s="66">
        <v>28</v>
      </c>
      <c r="D68" s="66" t="s">
        <v>16</v>
      </c>
      <c r="E68" s="67">
        <v>710</v>
      </c>
      <c r="F68" s="67">
        <v>71</v>
      </c>
      <c r="G68" s="67">
        <f t="shared" si="7"/>
        <v>781</v>
      </c>
      <c r="H68" s="67">
        <f t="shared" si="8"/>
        <v>859.1</v>
      </c>
      <c r="I68" s="67">
        <f>I67</f>
        <v>49040</v>
      </c>
      <c r="J68" s="68">
        <f t="shared" si="9"/>
        <v>38300240</v>
      </c>
      <c r="K68" s="69">
        <f t="shared" si="10"/>
        <v>42896269</v>
      </c>
      <c r="L68" s="70">
        <f t="shared" si="11"/>
        <v>107000</v>
      </c>
      <c r="M68" s="69">
        <f t="shared" si="12"/>
        <v>3006850</v>
      </c>
      <c r="N68" s="66" t="s">
        <v>20</v>
      </c>
      <c r="O68" s="38"/>
      <c r="P68" s="38"/>
    </row>
    <row r="69" spans="1:16" s="39" customFormat="1" ht="12.75" x14ac:dyDescent="0.2">
      <c r="A69" s="66">
        <v>68</v>
      </c>
      <c r="B69" s="66">
        <v>2803</v>
      </c>
      <c r="C69" s="66">
        <v>28</v>
      </c>
      <c r="D69" s="66" t="s">
        <v>16</v>
      </c>
      <c r="E69" s="67">
        <v>684</v>
      </c>
      <c r="F69" s="67">
        <v>74</v>
      </c>
      <c r="G69" s="67">
        <f t="shared" si="7"/>
        <v>758</v>
      </c>
      <c r="H69" s="67">
        <f t="shared" si="8"/>
        <v>833.80000000000007</v>
      </c>
      <c r="I69" s="67">
        <f>I68</f>
        <v>49040</v>
      </c>
      <c r="J69" s="68">
        <f t="shared" si="9"/>
        <v>37172320</v>
      </c>
      <c r="K69" s="69">
        <f t="shared" si="10"/>
        <v>41632998</v>
      </c>
      <c r="L69" s="70">
        <f t="shared" si="11"/>
        <v>104000</v>
      </c>
      <c r="M69" s="69">
        <f t="shared" si="12"/>
        <v>2918300.0000000005</v>
      </c>
      <c r="N69" s="66" t="s">
        <v>20</v>
      </c>
      <c r="O69" s="38"/>
      <c r="P69" s="38"/>
    </row>
    <row r="70" spans="1:16" s="39" customFormat="1" ht="12.75" x14ac:dyDescent="0.2">
      <c r="A70" s="66">
        <v>69</v>
      </c>
      <c r="B70" s="66">
        <v>2804</v>
      </c>
      <c r="C70" s="66">
        <v>28</v>
      </c>
      <c r="D70" s="66" t="s">
        <v>32</v>
      </c>
      <c r="E70" s="67">
        <v>493</v>
      </c>
      <c r="F70" s="67">
        <v>64</v>
      </c>
      <c r="G70" s="67">
        <f t="shared" si="7"/>
        <v>557</v>
      </c>
      <c r="H70" s="67">
        <f t="shared" si="8"/>
        <v>612.70000000000005</v>
      </c>
      <c r="I70" s="67">
        <f>I69</f>
        <v>49040</v>
      </c>
      <c r="J70" s="68">
        <f t="shared" si="9"/>
        <v>27315280</v>
      </c>
      <c r="K70" s="69">
        <f t="shared" si="10"/>
        <v>30593114</v>
      </c>
      <c r="L70" s="70">
        <f t="shared" si="11"/>
        <v>76500</v>
      </c>
      <c r="M70" s="69">
        <f t="shared" si="12"/>
        <v>2144450</v>
      </c>
      <c r="N70" s="66" t="s">
        <v>20</v>
      </c>
      <c r="O70" s="38"/>
      <c r="P70" s="38"/>
    </row>
    <row r="71" spans="1:16" s="39" customFormat="1" ht="12.75" x14ac:dyDescent="0.2">
      <c r="A71" s="66">
        <v>70</v>
      </c>
      <c r="B71" s="66">
        <v>2901</v>
      </c>
      <c r="C71" s="66">
        <v>29</v>
      </c>
      <c r="D71" s="66" t="s">
        <v>16</v>
      </c>
      <c r="E71" s="67">
        <v>763</v>
      </c>
      <c r="F71" s="67">
        <v>40</v>
      </c>
      <c r="G71" s="67">
        <f t="shared" si="7"/>
        <v>803</v>
      </c>
      <c r="H71" s="67">
        <f t="shared" si="8"/>
        <v>883.30000000000007</v>
      </c>
      <c r="I71" s="67">
        <f>I70+120</f>
        <v>49160</v>
      </c>
      <c r="J71" s="68">
        <f t="shared" si="9"/>
        <v>39475480</v>
      </c>
      <c r="K71" s="69">
        <f t="shared" si="10"/>
        <v>44212538</v>
      </c>
      <c r="L71" s="70">
        <f t="shared" si="11"/>
        <v>110500</v>
      </c>
      <c r="M71" s="69">
        <f t="shared" si="12"/>
        <v>3091550.0000000005</v>
      </c>
      <c r="N71" s="66" t="s">
        <v>20</v>
      </c>
      <c r="O71" s="38"/>
      <c r="P71" s="38"/>
    </row>
    <row r="72" spans="1:16" s="39" customFormat="1" ht="12.75" x14ac:dyDescent="0.2">
      <c r="A72" s="66">
        <v>71</v>
      </c>
      <c r="B72" s="66">
        <v>2902</v>
      </c>
      <c r="C72" s="66">
        <v>29</v>
      </c>
      <c r="D72" s="66" t="s">
        <v>16</v>
      </c>
      <c r="E72" s="67">
        <v>710</v>
      </c>
      <c r="F72" s="67">
        <v>71</v>
      </c>
      <c r="G72" s="67">
        <f t="shared" si="7"/>
        <v>781</v>
      </c>
      <c r="H72" s="67">
        <f t="shared" si="8"/>
        <v>859.1</v>
      </c>
      <c r="I72" s="67">
        <f>I71</f>
        <v>49160</v>
      </c>
      <c r="J72" s="68">
        <f t="shared" si="9"/>
        <v>38393960</v>
      </c>
      <c r="K72" s="69">
        <f t="shared" si="10"/>
        <v>43001235</v>
      </c>
      <c r="L72" s="70">
        <f t="shared" si="11"/>
        <v>107500</v>
      </c>
      <c r="M72" s="69">
        <f t="shared" si="12"/>
        <v>3006850</v>
      </c>
      <c r="N72" s="66" t="s">
        <v>20</v>
      </c>
      <c r="O72" s="38"/>
      <c r="P72" s="38"/>
    </row>
    <row r="73" spans="1:16" s="39" customFormat="1" ht="12.75" x14ac:dyDescent="0.2">
      <c r="A73" s="66">
        <v>72</v>
      </c>
      <c r="B73" s="66">
        <v>2903</v>
      </c>
      <c r="C73" s="66">
        <v>29</v>
      </c>
      <c r="D73" s="66" t="s">
        <v>16</v>
      </c>
      <c r="E73" s="67">
        <v>684</v>
      </c>
      <c r="F73" s="67">
        <v>74</v>
      </c>
      <c r="G73" s="67">
        <f t="shared" si="7"/>
        <v>758</v>
      </c>
      <c r="H73" s="67">
        <f t="shared" si="8"/>
        <v>833.80000000000007</v>
      </c>
      <c r="I73" s="67">
        <f>I72</f>
        <v>49160</v>
      </c>
      <c r="J73" s="68">
        <f t="shared" si="9"/>
        <v>37263280</v>
      </c>
      <c r="K73" s="69">
        <f t="shared" si="10"/>
        <v>41734874</v>
      </c>
      <c r="L73" s="70">
        <f t="shared" si="11"/>
        <v>104500</v>
      </c>
      <c r="M73" s="69">
        <f t="shared" si="12"/>
        <v>2918300.0000000005</v>
      </c>
      <c r="N73" s="66" t="s">
        <v>20</v>
      </c>
      <c r="O73" s="38"/>
      <c r="P73" s="38"/>
    </row>
    <row r="74" spans="1:16" s="39" customFormat="1" ht="12.75" x14ac:dyDescent="0.2">
      <c r="A74" s="66">
        <v>73</v>
      </c>
      <c r="B74" s="66">
        <v>2904</v>
      </c>
      <c r="C74" s="66">
        <v>29</v>
      </c>
      <c r="D74" s="66" t="s">
        <v>32</v>
      </c>
      <c r="E74" s="67">
        <v>493</v>
      </c>
      <c r="F74" s="67">
        <v>64</v>
      </c>
      <c r="G74" s="67">
        <f t="shared" si="7"/>
        <v>557</v>
      </c>
      <c r="H74" s="67">
        <f t="shared" si="8"/>
        <v>612.70000000000005</v>
      </c>
      <c r="I74" s="67">
        <f>I73</f>
        <v>49160</v>
      </c>
      <c r="J74" s="68">
        <f t="shared" si="9"/>
        <v>27382120</v>
      </c>
      <c r="K74" s="69">
        <f t="shared" si="10"/>
        <v>30667974</v>
      </c>
      <c r="L74" s="70">
        <f t="shared" si="11"/>
        <v>76500</v>
      </c>
      <c r="M74" s="69">
        <f t="shared" si="12"/>
        <v>2144450</v>
      </c>
      <c r="N74" s="66" t="s">
        <v>20</v>
      </c>
      <c r="O74" s="38"/>
      <c r="P74" s="38"/>
    </row>
    <row r="75" spans="1:16" s="39" customFormat="1" ht="12.75" x14ac:dyDescent="0.2">
      <c r="A75" s="66">
        <v>74</v>
      </c>
      <c r="B75" s="66">
        <v>3001</v>
      </c>
      <c r="C75" s="66">
        <v>30</v>
      </c>
      <c r="D75" s="66" t="s">
        <v>16</v>
      </c>
      <c r="E75" s="67">
        <v>763</v>
      </c>
      <c r="F75" s="67">
        <v>40</v>
      </c>
      <c r="G75" s="67">
        <f t="shared" si="7"/>
        <v>803</v>
      </c>
      <c r="H75" s="67">
        <f t="shared" si="8"/>
        <v>883.30000000000007</v>
      </c>
      <c r="I75" s="67">
        <f>I74+120</f>
        <v>49280</v>
      </c>
      <c r="J75" s="68">
        <f t="shared" si="9"/>
        <v>39571840</v>
      </c>
      <c r="K75" s="69">
        <f t="shared" si="10"/>
        <v>44320461</v>
      </c>
      <c r="L75" s="70">
        <f t="shared" si="11"/>
        <v>111000</v>
      </c>
      <c r="M75" s="69">
        <f t="shared" si="12"/>
        <v>3091550.0000000005</v>
      </c>
      <c r="N75" s="66" t="s">
        <v>20</v>
      </c>
      <c r="O75" s="38"/>
      <c r="P75" s="38"/>
    </row>
    <row r="76" spans="1:16" s="39" customFormat="1" ht="12.75" x14ac:dyDescent="0.2">
      <c r="A76" s="66">
        <v>75</v>
      </c>
      <c r="B76" s="66">
        <v>3002</v>
      </c>
      <c r="C76" s="66">
        <v>30</v>
      </c>
      <c r="D76" s="66" t="s">
        <v>16</v>
      </c>
      <c r="E76" s="67">
        <v>710</v>
      </c>
      <c r="F76" s="67">
        <v>71</v>
      </c>
      <c r="G76" s="67">
        <f t="shared" si="7"/>
        <v>781</v>
      </c>
      <c r="H76" s="67">
        <f t="shared" si="8"/>
        <v>859.1</v>
      </c>
      <c r="I76" s="67">
        <f>I75</f>
        <v>49280</v>
      </c>
      <c r="J76" s="68">
        <f t="shared" si="9"/>
        <v>38487680</v>
      </c>
      <c r="K76" s="69">
        <f t="shared" si="10"/>
        <v>43106202</v>
      </c>
      <c r="L76" s="70">
        <f t="shared" si="11"/>
        <v>108000</v>
      </c>
      <c r="M76" s="69">
        <f t="shared" si="12"/>
        <v>3006850</v>
      </c>
      <c r="N76" s="66" t="s">
        <v>20</v>
      </c>
      <c r="O76" s="38"/>
      <c r="P76" s="38"/>
    </row>
    <row r="77" spans="1:16" s="39" customFormat="1" ht="12.75" x14ac:dyDescent="0.2">
      <c r="A77" s="66">
        <v>76</v>
      </c>
      <c r="B77" s="66">
        <v>3003</v>
      </c>
      <c r="C77" s="66">
        <v>30</v>
      </c>
      <c r="D77" s="66" t="s">
        <v>16</v>
      </c>
      <c r="E77" s="67">
        <v>684</v>
      </c>
      <c r="F77" s="67">
        <v>74</v>
      </c>
      <c r="G77" s="67">
        <f t="shared" si="7"/>
        <v>758</v>
      </c>
      <c r="H77" s="67">
        <f t="shared" si="8"/>
        <v>833.80000000000007</v>
      </c>
      <c r="I77" s="67">
        <f>I76</f>
        <v>49280</v>
      </c>
      <c r="J77" s="68">
        <f t="shared" si="9"/>
        <v>37354240</v>
      </c>
      <c r="K77" s="69">
        <f t="shared" si="10"/>
        <v>41836749</v>
      </c>
      <c r="L77" s="70">
        <f t="shared" si="11"/>
        <v>104500</v>
      </c>
      <c r="M77" s="69">
        <f t="shared" si="12"/>
        <v>2918300.0000000005</v>
      </c>
      <c r="N77" s="66" t="s">
        <v>20</v>
      </c>
      <c r="O77" s="38"/>
      <c r="P77" s="38"/>
    </row>
    <row r="78" spans="1:16" s="39" customFormat="1" ht="12.75" x14ac:dyDescent="0.2">
      <c r="A78" s="66">
        <v>77</v>
      </c>
      <c r="B78" s="66">
        <v>3004</v>
      </c>
      <c r="C78" s="66">
        <v>30</v>
      </c>
      <c r="D78" s="66" t="s">
        <v>32</v>
      </c>
      <c r="E78" s="67">
        <v>493</v>
      </c>
      <c r="F78" s="67">
        <v>64</v>
      </c>
      <c r="G78" s="67">
        <f t="shared" si="7"/>
        <v>557</v>
      </c>
      <c r="H78" s="67">
        <f t="shared" si="8"/>
        <v>612.70000000000005</v>
      </c>
      <c r="I78" s="67">
        <f>I77</f>
        <v>49280</v>
      </c>
      <c r="J78" s="68">
        <f t="shared" si="9"/>
        <v>27448960</v>
      </c>
      <c r="K78" s="69">
        <f t="shared" si="10"/>
        <v>30742835</v>
      </c>
      <c r="L78" s="70">
        <f t="shared" si="11"/>
        <v>77000</v>
      </c>
      <c r="M78" s="69">
        <f t="shared" si="12"/>
        <v>2144450</v>
      </c>
      <c r="N78" s="66" t="s">
        <v>20</v>
      </c>
      <c r="O78" s="38"/>
      <c r="P78" s="38"/>
    </row>
    <row r="79" spans="1:16" s="39" customFormat="1" ht="12.75" x14ac:dyDescent="0.2">
      <c r="A79" s="66">
        <v>78</v>
      </c>
      <c r="B79" s="66">
        <v>3101</v>
      </c>
      <c r="C79" s="66">
        <v>31</v>
      </c>
      <c r="D79" s="66" t="s">
        <v>16</v>
      </c>
      <c r="E79" s="67">
        <v>763</v>
      </c>
      <c r="F79" s="67">
        <v>40</v>
      </c>
      <c r="G79" s="67">
        <f t="shared" si="7"/>
        <v>803</v>
      </c>
      <c r="H79" s="67">
        <f t="shared" si="8"/>
        <v>883.30000000000007</v>
      </c>
      <c r="I79" s="67">
        <f>I78+120</f>
        <v>49400</v>
      </c>
      <c r="J79" s="68">
        <f t="shared" si="9"/>
        <v>39668200</v>
      </c>
      <c r="K79" s="69">
        <f t="shared" si="10"/>
        <v>44428384</v>
      </c>
      <c r="L79" s="70">
        <f t="shared" si="11"/>
        <v>111000</v>
      </c>
      <c r="M79" s="69">
        <f t="shared" si="12"/>
        <v>3091550.0000000005</v>
      </c>
      <c r="N79" s="66" t="s">
        <v>20</v>
      </c>
      <c r="O79" s="38"/>
      <c r="P79" s="38"/>
    </row>
    <row r="80" spans="1:16" s="39" customFormat="1" ht="12.75" x14ac:dyDescent="0.2">
      <c r="A80" s="66">
        <v>79</v>
      </c>
      <c r="B80" s="66">
        <v>3102</v>
      </c>
      <c r="C80" s="66">
        <v>31</v>
      </c>
      <c r="D80" s="66" t="s">
        <v>16</v>
      </c>
      <c r="E80" s="67">
        <v>710</v>
      </c>
      <c r="F80" s="67">
        <v>71</v>
      </c>
      <c r="G80" s="67">
        <f t="shared" si="7"/>
        <v>781</v>
      </c>
      <c r="H80" s="67">
        <f t="shared" si="8"/>
        <v>859.1</v>
      </c>
      <c r="I80" s="67">
        <f>I79</f>
        <v>49400</v>
      </c>
      <c r="J80" s="68">
        <f t="shared" si="9"/>
        <v>38581400</v>
      </c>
      <c r="K80" s="69">
        <f t="shared" si="10"/>
        <v>43211168</v>
      </c>
      <c r="L80" s="70">
        <f t="shared" si="11"/>
        <v>108000</v>
      </c>
      <c r="M80" s="69">
        <f t="shared" si="12"/>
        <v>3006850</v>
      </c>
      <c r="N80" s="66" t="s">
        <v>20</v>
      </c>
      <c r="O80" s="38"/>
      <c r="P80" s="38"/>
    </row>
    <row r="81" spans="1:16" s="39" customFormat="1" ht="12.75" x14ac:dyDescent="0.2">
      <c r="A81" s="66">
        <v>80</v>
      </c>
      <c r="B81" s="66">
        <v>3103</v>
      </c>
      <c r="C81" s="66">
        <v>31</v>
      </c>
      <c r="D81" s="66" t="s">
        <v>16</v>
      </c>
      <c r="E81" s="67">
        <v>684</v>
      </c>
      <c r="F81" s="67">
        <v>74</v>
      </c>
      <c r="G81" s="67">
        <f t="shared" si="7"/>
        <v>758</v>
      </c>
      <c r="H81" s="67">
        <f t="shared" si="8"/>
        <v>833.80000000000007</v>
      </c>
      <c r="I81" s="67">
        <f>I80</f>
        <v>49400</v>
      </c>
      <c r="J81" s="68">
        <f t="shared" si="9"/>
        <v>37445200</v>
      </c>
      <c r="K81" s="69">
        <f t="shared" si="10"/>
        <v>41938624</v>
      </c>
      <c r="L81" s="70">
        <f t="shared" si="11"/>
        <v>105000</v>
      </c>
      <c r="M81" s="69">
        <f t="shared" si="12"/>
        <v>2918300.0000000005</v>
      </c>
      <c r="N81" s="66" t="s">
        <v>20</v>
      </c>
      <c r="O81" s="38"/>
      <c r="P81" s="38"/>
    </row>
    <row r="82" spans="1:16" s="39" customFormat="1" ht="12.75" x14ac:dyDescent="0.2">
      <c r="A82" s="66">
        <v>81</v>
      </c>
      <c r="B82" s="66">
        <v>3104</v>
      </c>
      <c r="C82" s="66">
        <v>31</v>
      </c>
      <c r="D82" s="66" t="s">
        <v>32</v>
      </c>
      <c r="E82" s="67">
        <v>493</v>
      </c>
      <c r="F82" s="67">
        <v>64</v>
      </c>
      <c r="G82" s="67">
        <f t="shared" si="7"/>
        <v>557</v>
      </c>
      <c r="H82" s="67">
        <f t="shared" si="8"/>
        <v>612.70000000000005</v>
      </c>
      <c r="I82" s="67">
        <f>I81</f>
        <v>49400</v>
      </c>
      <c r="J82" s="68">
        <f t="shared" si="9"/>
        <v>27515800</v>
      </c>
      <c r="K82" s="69">
        <f t="shared" si="10"/>
        <v>30817696</v>
      </c>
      <c r="L82" s="70">
        <f t="shared" si="11"/>
        <v>77000</v>
      </c>
      <c r="M82" s="69">
        <f t="shared" si="12"/>
        <v>2144450</v>
      </c>
      <c r="N82" s="66" t="s">
        <v>20</v>
      </c>
      <c r="O82" s="38"/>
      <c r="P82" s="38"/>
    </row>
    <row r="83" spans="1:16" s="39" customFormat="1" ht="12.75" x14ac:dyDescent="0.2">
      <c r="A83" s="66">
        <v>82</v>
      </c>
      <c r="B83" s="66">
        <v>3202</v>
      </c>
      <c r="C83" s="66">
        <v>32</v>
      </c>
      <c r="D83" s="66" t="s">
        <v>16</v>
      </c>
      <c r="E83" s="67">
        <v>710</v>
      </c>
      <c r="F83" s="67">
        <v>71</v>
      </c>
      <c r="G83" s="67">
        <f t="shared" si="7"/>
        <v>781</v>
      </c>
      <c r="H83" s="67">
        <f t="shared" si="8"/>
        <v>859.1</v>
      </c>
      <c r="I83" s="67">
        <f>I82+120</f>
        <v>49520</v>
      </c>
      <c r="J83" s="68">
        <f t="shared" si="9"/>
        <v>38675120</v>
      </c>
      <c r="K83" s="69">
        <f t="shared" si="10"/>
        <v>43316134</v>
      </c>
      <c r="L83" s="70">
        <f t="shared" si="11"/>
        <v>108500</v>
      </c>
      <c r="M83" s="69">
        <f t="shared" si="12"/>
        <v>3006850</v>
      </c>
      <c r="N83" s="66" t="s">
        <v>20</v>
      </c>
      <c r="O83" s="38"/>
      <c r="P83" s="38"/>
    </row>
    <row r="84" spans="1:16" s="39" customFormat="1" ht="12.75" x14ac:dyDescent="0.2">
      <c r="A84" s="66">
        <v>83</v>
      </c>
      <c r="B84" s="66">
        <v>3203</v>
      </c>
      <c r="C84" s="66">
        <v>32</v>
      </c>
      <c r="D84" s="66" t="s">
        <v>16</v>
      </c>
      <c r="E84" s="67">
        <v>684</v>
      </c>
      <c r="F84" s="67">
        <v>74</v>
      </c>
      <c r="G84" s="67">
        <f t="shared" si="7"/>
        <v>758</v>
      </c>
      <c r="H84" s="67">
        <f t="shared" si="8"/>
        <v>833.80000000000007</v>
      </c>
      <c r="I84" s="67">
        <f>I83</f>
        <v>49520</v>
      </c>
      <c r="J84" s="68">
        <f t="shared" si="9"/>
        <v>37536160</v>
      </c>
      <c r="K84" s="69">
        <f t="shared" si="10"/>
        <v>42040499</v>
      </c>
      <c r="L84" s="70">
        <f t="shared" si="11"/>
        <v>105000</v>
      </c>
      <c r="M84" s="69">
        <f t="shared" si="12"/>
        <v>2918300.0000000005</v>
      </c>
      <c r="N84" s="66" t="s">
        <v>20</v>
      </c>
      <c r="O84" s="38"/>
      <c r="P84" s="38"/>
    </row>
    <row r="85" spans="1:16" s="39" customFormat="1" ht="12.75" x14ac:dyDescent="0.2">
      <c r="A85" s="66">
        <v>84</v>
      </c>
      <c r="B85" s="66">
        <v>3204</v>
      </c>
      <c r="C85" s="66">
        <v>32</v>
      </c>
      <c r="D85" s="66" t="s">
        <v>32</v>
      </c>
      <c r="E85" s="67">
        <v>493</v>
      </c>
      <c r="F85" s="67">
        <v>64</v>
      </c>
      <c r="G85" s="67">
        <f t="shared" si="7"/>
        <v>557</v>
      </c>
      <c r="H85" s="67">
        <f t="shared" si="8"/>
        <v>612.70000000000005</v>
      </c>
      <c r="I85" s="67">
        <f>I84</f>
        <v>49520</v>
      </c>
      <c r="J85" s="68">
        <f t="shared" si="9"/>
        <v>27582640</v>
      </c>
      <c r="K85" s="69">
        <f t="shared" si="10"/>
        <v>30892557</v>
      </c>
      <c r="L85" s="70">
        <f t="shared" si="11"/>
        <v>77000</v>
      </c>
      <c r="M85" s="69">
        <f t="shared" si="12"/>
        <v>2144450</v>
      </c>
      <c r="N85" s="66" t="s">
        <v>20</v>
      </c>
      <c r="O85" s="38"/>
      <c r="P85" s="38"/>
    </row>
    <row r="86" spans="1:16" s="39" customFormat="1" ht="12.75" x14ac:dyDescent="0.2">
      <c r="A86" s="66">
        <v>85</v>
      </c>
      <c r="B86" s="66">
        <v>3301</v>
      </c>
      <c r="C86" s="66">
        <v>33</v>
      </c>
      <c r="D86" s="66" t="s">
        <v>16</v>
      </c>
      <c r="E86" s="67">
        <v>763</v>
      </c>
      <c r="F86" s="67">
        <v>40</v>
      </c>
      <c r="G86" s="67">
        <f t="shared" si="7"/>
        <v>803</v>
      </c>
      <c r="H86" s="67">
        <f t="shared" si="8"/>
        <v>883.30000000000007</v>
      </c>
      <c r="I86" s="67">
        <f>I85+120</f>
        <v>49640</v>
      </c>
      <c r="J86" s="68">
        <f t="shared" si="9"/>
        <v>39860920</v>
      </c>
      <c r="K86" s="69">
        <f t="shared" si="10"/>
        <v>44644230</v>
      </c>
      <c r="L86" s="70">
        <f t="shared" si="11"/>
        <v>111500</v>
      </c>
      <c r="M86" s="69">
        <f t="shared" si="12"/>
        <v>3091550.0000000005</v>
      </c>
      <c r="N86" s="66" t="s">
        <v>20</v>
      </c>
      <c r="O86" s="38"/>
      <c r="P86" s="38"/>
    </row>
    <row r="87" spans="1:16" s="39" customFormat="1" ht="12.75" x14ac:dyDescent="0.2">
      <c r="A87" s="66">
        <v>86</v>
      </c>
      <c r="B87" s="66">
        <v>3302</v>
      </c>
      <c r="C87" s="66">
        <v>33</v>
      </c>
      <c r="D87" s="66" t="s">
        <v>16</v>
      </c>
      <c r="E87" s="67">
        <v>710</v>
      </c>
      <c r="F87" s="67">
        <v>71</v>
      </c>
      <c r="G87" s="67">
        <f t="shared" si="7"/>
        <v>781</v>
      </c>
      <c r="H87" s="67">
        <f t="shared" si="8"/>
        <v>859.1</v>
      </c>
      <c r="I87" s="67">
        <f>I86</f>
        <v>49640</v>
      </c>
      <c r="J87" s="68">
        <v>0</v>
      </c>
      <c r="K87" s="69">
        <f t="shared" si="10"/>
        <v>0</v>
      </c>
      <c r="L87" s="70">
        <f t="shared" si="11"/>
        <v>0</v>
      </c>
      <c r="M87" s="69">
        <f t="shared" si="12"/>
        <v>3006850</v>
      </c>
      <c r="N87" s="66" t="s">
        <v>19</v>
      </c>
      <c r="O87" s="38"/>
      <c r="P87" s="38"/>
    </row>
    <row r="88" spans="1:16" s="39" customFormat="1" ht="12.75" x14ac:dyDescent="0.2">
      <c r="A88" s="66">
        <v>87</v>
      </c>
      <c r="B88" s="71">
        <v>3303</v>
      </c>
      <c r="C88" s="71">
        <v>33</v>
      </c>
      <c r="D88" s="66" t="s">
        <v>16</v>
      </c>
      <c r="E88" s="67">
        <v>684</v>
      </c>
      <c r="F88" s="67">
        <v>74</v>
      </c>
      <c r="G88" s="67">
        <f t="shared" si="7"/>
        <v>758</v>
      </c>
      <c r="H88" s="67">
        <f t="shared" si="8"/>
        <v>833.80000000000007</v>
      </c>
      <c r="I88" s="67">
        <f>I87</f>
        <v>49640</v>
      </c>
      <c r="J88" s="68">
        <f t="shared" si="9"/>
        <v>37627120</v>
      </c>
      <c r="K88" s="69">
        <f t="shared" si="10"/>
        <v>42142374</v>
      </c>
      <c r="L88" s="70">
        <f t="shared" si="11"/>
        <v>105500</v>
      </c>
      <c r="M88" s="69">
        <f t="shared" si="12"/>
        <v>2918300.0000000005</v>
      </c>
      <c r="N88" s="66" t="s">
        <v>20</v>
      </c>
      <c r="O88" s="38"/>
      <c r="P88" s="38"/>
    </row>
    <row r="89" spans="1:16" s="39" customFormat="1" ht="12.75" x14ac:dyDescent="0.2">
      <c r="A89" s="66">
        <v>88</v>
      </c>
      <c r="B89" s="71">
        <v>3304</v>
      </c>
      <c r="C89" s="71">
        <v>33</v>
      </c>
      <c r="D89" s="66" t="s">
        <v>32</v>
      </c>
      <c r="E89" s="67">
        <v>493</v>
      </c>
      <c r="F89" s="67">
        <v>64</v>
      </c>
      <c r="G89" s="67">
        <f t="shared" si="7"/>
        <v>557</v>
      </c>
      <c r="H89" s="67">
        <f t="shared" si="8"/>
        <v>612.70000000000005</v>
      </c>
      <c r="I89" s="67">
        <f>I88</f>
        <v>49640</v>
      </c>
      <c r="J89" s="68">
        <f t="shared" si="9"/>
        <v>27649480</v>
      </c>
      <c r="K89" s="69">
        <f t="shared" si="10"/>
        <v>30967418</v>
      </c>
      <c r="L89" s="70">
        <f t="shared" si="11"/>
        <v>77500</v>
      </c>
      <c r="M89" s="69">
        <f t="shared" si="12"/>
        <v>2144450</v>
      </c>
      <c r="N89" s="66" t="s">
        <v>20</v>
      </c>
      <c r="O89" s="38"/>
      <c r="P89" s="38"/>
    </row>
    <row r="90" spans="1:16" s="39" customFormat="1" ht="12.75" x14ac:dyDescent="0.2">
      <c r="A90" s="66">
        <v>89</v>
      </c>
      <c r="B90" s="71">
        <v>3401</v>
      </c>
      <c r="C90" s="71">
        <v>34</v>
      </c>
      <c r="D90" s="66" t="s">
        <v>16</v>
      </c>
      <c r="E90" s="67">
        <v>763</v>
      </c>
      <c r="F90" s="67">
        <v>40</v>
      </c>
      <c r="G90" s="67">
        <f t="shared" si="7"/>
        <v>803</v>
      </c>
      <c r="H90" s="67">
        <f t="shared" si="8"/>
        <v>883.30000000000007</v>
      </c>
      <c r="I90" s="67">
        <f>I89+120</f>
        <v>49760</v>
      </c>
      <c r="J90" s="68">
        <f t="shared" si="9"/>
        <v>39957280</v>
      </c>
      <c r="K90" s="69">
        <f t="shared" si="10"/>
        <v>44752154</v>
      </c>
      <c r="L90" s="70">
        <f t="shared" si="11"/>
        <v>112000</v>
      </c>
      <c r="M90" s="69">
        <f t="shared" si="12"/>
        <v>3091550.0000000005</v>
      </c>
      <c r="N90" s="66" t="s">
        <v>20</v>
      </c>
      <c r="O90" s="38"/>
      <c r="P90" s="38"/>
    </row>
    <row r="91" spans="1:16" s="39" customFormat="1" ht="12.75" x14ac:dyDescent="0.2">
      <c r="A91" s="66">
        <v>90</v>
      </c>
      <c r="B91" s="71">
        <v>3402</v>
      </c>
      <c r="C91" s="71">
        <v>34</v>
      </c>
      <c r="D91" s="66" t="s">
        <v>16</v>
      </c>
      <c r="E91" s="67">
        <v>710</v>
      </c>
      <c r="F91" s="67">
        <v>71</v>
      </c>
      <c r="G91" s="67">
        <f t="shared" si="7"/>
        <v>781</v>
      </c>
      <c r="H91" s="67">
        <f t="shared" si="8"/>
        <v>859.1</v>
      </c>
      <c r="I91" s="67">
        <f>I90</f>
        <v>49760</v>
      </c>
      <c r="J91" s="68">
        <f t="shared" si="9"/>
        <v>38862560</v>
      </c>
      <c r="K91" s="69">
        <f t="shared" si="10"/>
        <v>43526067</v>
      </c>
      <c r="L91" s="70">
        <f t="shared" si="11"/>
        <v>109000</v>
      </c>
      <c r="M91" s="69">
        <f t="shared" si="12"/>
        <v>3006850</v>
      </c>
      <c r="N91" s="66" t="s">
        <v>20</v>
      </c>
      <c r="O91" s="38"/>
      <c r="P91" s="38"/>
    </row>
    <row r="92" spans="1:16" s="39" customFormat="1" ht="12.75" x14ac:dyDescent="0.2">
      <c r="A92" s="66">
        <v>91</v>
      </c>
      <c r="B92" s="71">
        <v>3403</v>
      </c>
      <c r="C92" s="71">
        <v>34</v>
      </c>
      <c r="D92" s="66" t="s">
        <v>16</v>
      </c>
      <c r="E92" s="67">
        <v>684</v>
      </c>
      <c r="F92" s="67">
        <v>74</v>
      </c>
      <c r="G92" s="67">
        <f t="shared" si="7"/>
        <v>758</v>
      </c>
      <c r="H92" s="67">
        <f t="shared" si="8"/>
        <v>833.80000000000007</v>
      </c>
      <c r="I92" s="67">
        <f>I91</f>
        <v>49760</v>
      </c>
      <c r="J92" s="68">
        <f t="shared" si="9"/>
        <v>37718080</v>
      </c>
      <c r="K92" s="69">
        <f t="shared" si="10"/>
        <v>42244250</v>
      </c>
      <c r="L92" s="70">
        <f t="shared" si="11"/>
        <v>105500</v>
      </c>
      <c r="M92" s="69">
        <f t="shared" si="12"/>
        <v>2918300.0000000005</v>
      </c>
      <c r="N92" s="66" t="s">
        <v>20</v>
      </c>
      <c r="O92" s="38"/>
      <c r="P92" s="38"/>
    </row>
    <row r="93" spans="1:16" s="39" customFormat="1" ht="12.75" x14ac:dyDescent="0.2">
      <c r="A93" s="66">
        <v>92</v>
      </c>
      <c r="B93" s="71">
        <v>3404</v>
      </c>
      <c r="C93" s="71">
        <v>34</v>
      </c>
      <c r="D93" s="66" t="s">
        <v>32</v>
      </c>
      <c r="E93" s="67">
        <v>493</v>
      </c>
      <c r="F93" s="67">
        <v>64</v>
      </c>
      <c r="G93" s="67">
        <f t="shared" si="7"/>
        <v>557</v>
      </c>
      <c r="H93" s="67">
        <f t="shared" si="8"/>
        <v>612.70000000000005</v>
      </c>
      <c r="I93" s="67">
        <f>I92</f>
        <v>49760</v>
      </c>
      <c r="J93" s="68">
        <f t="shared" si="9"/>
        <v>27716320</v>
      </c>
      <c r="K93" s="69">
        <f t="shared" si="10"/>
        <v>31042278</v>
      </c>
      <c r="L93" s="70">
        <f t="shared" si="11"/>
        <v>77500</v>
      </c>
      <c r="M93" s="69">
        <f t="shared" si="12"/>
        <v>2144450</v>
      </c>
      <c r="N93" s="66" t="s">
        <v>20</v>
      </c>
      <c r="O93" s="38"/>
      <c r="P93" s="38"/>
    </row>
    <row r="94" spans="1:16" s="39" customFormat="1" ht="12.75" x14ac:dyDescent="0.2">
      <c r="A94" s="66">
        <v>93</v>
      </c>
      <c r="B94" s="71">
        <v>3501</v>
      </c>
      <c r="C94" s="71">
        <v>35</v>
      </c>
      <c r="D94" s="66" t="s">
        <v>16</v>
      </c>
      <c r="E94" s="67">
        <v>763</v>
      </c>
      <c r="F94" s="67">
        <v>40</v>
      </c>
      <c r="G94" s="67">
        <f t="shared" si="7"/>
        <v>803</v>
      </c>
      <c r="H94" s="67">
        <f t="shared" si="8"/>
        <v>883.30000000000007</v>
      </c>
      <c r="I94" s="67">
        <f>I93+120</f>
        <v>49880</v>
      </c>
      <c r="J94" s="68">
        <f t="shared" si="9"/>
        <v>40053640</v>
      </c>
      <c r="K94" s="69">
        <f t="shared" si="10"/>
        <v>44860077</v>
      </c>
      <c r="L94" s="70">
        <f t="shared" si="11"/>
        <v>112000</v>
      </c>
      <c r="M94" s="69">
        <f t="shared" si="12"/>
        <v>3091550.0000000005</v>
      </c>
      <c r="N94" s="66" t="s">
        <v>20</v>
      </c>
      <c r="O94" s="38"/>
      <c r="P94" s="38"/>
    </row>
    <row r="95" spans="1:16" s="39" customFormat="1" ht="12.75" x14ac:dyDescent="0.2">
      <c r="A95" s="66">
        <v>94</v>
      </c>
      <c r="B95" s="71">
        <v>3502</v>
      </c>
      <c r="C95" s="71">
        <v>35</v>
      </c>
      <c r="D95" s="66" t="s">
        <v>16</v>
      </c>
      <c r="E95" s="67">
        <v>710</v>
      </c>
      <c r="F95" s="67">
        <v>71</v>
      </c>
      <c r="G95" s="67">
        <f t="shared" si="7"/>
        <v>781</v>
      </c>
      <c r="H95" s="67">
        <f t="shared" si="8"/>
        <v>859.1</v>
      </c>
      <c r="I95" s="67">
        <f>I94</f>
        <v>49880</v>
      </c>
      <c r="J95" s="68">
        <f t="shared" si="9"/>
        <v>38956280</v>
      </c>
      <c r="K95" s="69">
        <f t="shared" si="10"/>
        <v>43631034</v>
      </c>
      <c r="L95" s="70">
        <f t="shared" si="11"/>
        <v>109000</v>
      </c>
      <c r="M95" s="69">
        <f t="shared" si="12"/>
        <v>3006850</v>
      </c>
      <c r="N95" s="66" t="s">
        <v>20</v>
      </c>
      <c r="O95" s="38"/>
      <c r="P95" s="38"/>
    </row>
    <row r="96" spans="1:16" s="39" customFormat="1" ht="12.75" x14ac:dyDescent="0.2">
      <c r="A96" s="66">
        <v>95</v>
      </c>
      <c r="B96" s="71">
        <v>3503</v>
      </c>
      <c r="C96" s="71">
        <v>35</v>
      </c>
      <c r="D96" s="66" t="s">
        <v>16</v>
      </c>
      <c r="E96" s="67">
        <v>684</v>
      </c>
      <c r="F96" s="67">
        <v>74</v>
      </c>
      <c r="G96" s="67">
        <f t="shared" si="7"/>
        <v>758</v>
      </c>
      <c r="H96" s="67">
        <f t="shared" si="8"/>
        <v>833.80000000000007</v>
      </c>
      <c r="I96" s="67">
        <f>I95</f>
        <v>49880</v>
      </c>
      <c r="J96" s="68">
        <f t="shared" si="9"/>
        <v>37809040</v>
      </c>
      <c r="K96" s="69">
        <f t="shared" si="10"/>
        <v>42346125</v>
      </c>
      <c r="L96" s="70">
        <f t="shared" si="11"/>
        <v>106000</v>
      </c>
      <c r="M96" s="69">
        <f t="shared" si="12"/>
        <v>2918300.0000000005</v>
      </c>
      <c r="N96" s="66" t="s">
        <v>20</v>
      </c>
      <c r="O96" s="38"/>
      <c r="P96" s="38"/>
    </row>
    <row r="97" spans="1:16" s="39" customFormat="1" ht="12.75" x14ac:dyDescent="0.2">
      <c r="A97" s="66">
        <v>96</v>
      </c>
      <c r="B97" s="71">
        <v>3504</v>
      </c>
      <c r="C97" s="71">
        <v>35</v>
      </c>
      <c r="D97" s="66" t="s">
        <v>32</v>
      </c>
      <c r="E97" s="67">
        <v>493</v>
      </c>
      <c r="F97" s="67">
        <v>64</v>
      </c>
      <c r="G97" s="67">
        <f t="shared" si="7"/>
        <v>557</v>
      </c>
      <c r="H97" s="67">
        <f t="shared" si="8"/>
        <v>612.70000000000005</v>
      </c>
      <c r="I97" s="67">
        <f>I96</f>
        <v>49880</v>
      </c>
      <c r="J97" s="68">
        <f t="shared" si="9"/>
        <v>27783160</v>
      </c>
      <c r="K97" s="69">
        <f t="shared" si="10"/>
        <v>31117139</v>
      </c>
      <c r="L97" s="70">
        <f t="shared" si="11"/>
        <v>78000</v>
      </c>
      <c r="M97" s="69">
        <f t="shared" si="12"/>
        <v>2144450</v>
      </c>
      <c r="N97" s="66" t="s">
        <v>20</v>
      </c>
      <c r="O97" s="38"/>
      <c r="P97" s="38"/>
    </row>
    <row r="98" spans="1:16" s="39" customFormat="1" ht="12.75" x14ac:dyDescent="0.2">
      <c r="A98" s="66">
        <v>97</v>
      </c>
      <c r="B98" s="71">
        <v>3601</v>
      </c>
      <c r="C98" s="71">
        <v>36</v>
      </c>
      <c r="D98" s="66" t="s">
        <v>16</v>
      </c>
      <c r="E98" s="67">
        <v>763</v>
      </c>
      <c r="F98" s="67">
        <v>40</v>
      </c>
      <c r="G98" s="67">
        <f t="shared" si="7"/>
        <v>803</v>
      </c>
      <c r="H98" s="67">
        <f t="shared" si="8"/>
        <v>883.30000000000007</v>
      </c>
      <c r="I98" s="67">
        <f>I97+120</f>
        <v>50000</v>
      </c>
      <c r="J98" s="68">
        <f t="shared" si="9"/>
        <v>40150000</v>
      </c>
      <c r="K98" s="69">
        <f t="shared" si="10"/>
        <v>44968000</v>
      </c>
      <c r="L98" s="70">
        <f t="shared" si="11"/>
        <v>112500</v>
      </c>
      <c r="M98" s="69">
        <f t="shared" si="12"/>
        <v>3091550.0000000005</v>
      </c>
      <c r="N98" s="66" t="s">
        <v>20</v>
      </c>
      <c r="O98" s="38"/>
      <c r="P98" s="38"/>
    </row>
    <row r="99" spans="1:16" s="39" customFormat="1" ht="12.75" x14ac:dyDescent="0.2">
      <c r="A99" s="66">
        <v>98</v>
      </c>
      <c r="B99" s="71">
        <v>3602</v>
      </c>
      <c r="C99" s="71">
        <v>36</v>
      </c>
      <c r="D99" s="66" t="s">
        <v>16</v>
      </c>
      <c r="E99" s="67">
        <v>710</v>
      </c>
      <c r="F99" s="67">
        <v>71</v>
      </c>
      <c r="G99" s="67">
        <f t="shared" si="7"/>
        <v>781</v>
      </c>
      <c r="H99" s="67">
        <f t="shared" si="8"/>
        <v>859.1</v>
      </c>
      <c r="I99" s="67">
        <f>I98</f>
        <v>50000</v>
      </c>
      <c r="J99" s="68">
        <f t="shared" si="9"/>
        <v>39050000</v>
      </c>
      <c r="K99" s="69">
        <f t="shared" si="10"/>
        <v>43736000</v>
      </c>
      <c r="L99" s="70">
        <f t="shared" si="11"/>
        <v>109500</v>
      </c>
      <c r="M99" s="69">
        <f t="shared" si="12"/>
        <v>3006850</v>
      </c>
      <c r="N99" s="66" t="s">
        <v>20</v>
      </c>
      <c r="O99" s="38"/>
      <c r="P99" s="38"/>
    </row>
    <row r="100" spans="1:16" s="39" customFormat="1" ht="12.75" x14ac:dyDescent="0.2">
      <c r="A100" s="66">
        <v>99</v>
      </c>
      <c r="B100" s="71">
        <v>3603</v>
      </c>
      <c r="C100" s="71">
        <v>36</v>
      </c>
      <c r="D100" s="66" t="s">
        <v>16</v>
      </c>
      <c r="E100" s="67">
        <v>684</v>
      </c>
      <c r="F100" s="67">
        <v>74</v>
      </c>
      <c r="G100" s="67">
        <f t="shared" si="7"/>
        <v>758</v>
      </c>
      <c r="H100" s="67">
        <f t="shared" si="8"/>
        <v>833.80000000000007</v>
      </c>
      <c r="I100" s="67">
        <f>I99</f>
        <v>50000</v>
      </c>
      <c r="J100" s="68">
        <f t="shared" si="9"/>
        <v>37900000</v>
      </c>
      <c r="K100" s="69">
        <f t="shared" si="10"/>
        <v>42448000</v>
      </c>
      <c r="L100" s="70">
        <f t="shared" si="11"/>
        <v>106000</v>
      </c>
      <c r="M100" s="69">
        <f t="shared" si="12"/>
        <v>2918300.0000000005</v>
      </c>
      <c r="N100" s="66" t="s">
        <v>20</v>
      </c>
      <c r="O100" s="38"/>
      <c r="P100" s="38"/>
    </row>
    <row r="101" spans="1:16" s="39" customFormat="1" ht="12.75" x14ac:dyDescent="0.2">
      <c r="A101" s="66">
        <v>100</v>
      </c>
      <c r="B101" s="71">
        <v>3604</v>
      </c>
      <c r="C101" s="71">
        <v>36</v>
      </c>
      <c r="D101" s="66" t="s">
        <v>32</v>
      </c>
      <c r="E101" s="67">
        <v>493</v>
      </c>
      <c r="F101" s="67">
        <v>64</v>
      </c>
      <c r="G101" s="67">
        <f t="shared" si="7"/>
        <v>557</v>
      </c>
      <c r="H101" s="67">
        <f t="shared" si="8"/>
        <v>612.70000000000005</v>
      </c>
      <c r="I101" s="67">
        <f>I100</f>
        <v>50000</v>
      </c>
      <c r="J101" s="68">
        <f t="shared" si="9"/>
        <v>27850000</v>
      </c>
      <c r="K101" s="69">
        <f t="shared" si="10"/>
        <v>31192000</v>
      </c>
      <c r="L101" s="70">
        <f t="shared" si="11"/>
        <v>78000</v>
      </c>
      <c r="M101" s="69">
        <f t="shared" si="12"/>
        <v>2144450</v>
      </c>
      <c r="N101" s="66" t="s">
        <v>20</v>
      </c>
      <c r="O101" s="38"/>
      <c r="P101" s="38"/>
    </row>
    <row r="102" spans="1:16" s="39" customFormat="1" ht="12.75" x14ac:dyDescent="0.2">
      <c r="A102" s="66">
        <v>101</v>
      </c>
      <c r="B102" s="71">
        <v>3701</v>
      </c>
      <c r="C102" s="71">
        <v>37</v>
      </c>
      <c r="D102" s="66" t="s">
        <v>16</v>
      </c>
      <c r="E102" s="67">
        <v>763</v>
      </c>
      <c r="F102" s="67">
        <v>40</v>
      </c>
      <c r="G102" s="67">
        <f t="shared" si="7"/>
        <v>803</v>
      </c>
      <c r="H102" s="67">
        <f t="shared" si="8"/>
        <v>883.30000000000007</v>
      </c>
      <c r="I102" s="67">
        <f>I101+120</f>
        <v>50120</v>
      </c>
      <c r="J102" s="68">
        <f t="shared" si="9"/>
        <v>40246360</v>
      </c>
      <c r="K102" s="69">
        <f t="shared" si="10"/>
        <v>45075923</v>
      </c>
      <c r="L102" s="70">
        <f t="shared" si="11"/>
        <v>112500</v>
      </c>
      <c r="M102" s="69">
        <f t="shared" si="12"/>
        <v>3091550.0000000005</v>
      </c>
      <c r="N102" s="66" t="s">
        <v>20</v>
      </c>
      <c r="O102" s="38"/>
      <c r="P102" s="38"/>
    </row>
    <row r="103" spans="1:16" s="39" customFormat="1" ht="12.75" x14ac:dyDescent="0.2">
      <c r="A103" s="66">
        <v>102</v>
      </c>
      <c r="B103" s="71">
        <v>3702</v>
      </c>
      <c r="C103" s="71">
        <v>37</v>
      </c>
      <c r="D103" s="66" t="s">
        <v>16</v>
      </c>
      <c r="E103" s="67">
        <v>710</v>
      </c>
      <c r="F103" s="67">
        <v>71</v>
      </c>
      <c r="G103" s="67">
        <f t="shared" si="7"/>
        <v>781</v>
      </c>
      <c r="H103" s="67">
        <f t="shared" si="8"/>
        <v>859.1</v>
      </c>
      <c r="I103" s="67">
        <f>I102</f>
        <v>50120</v>
      </c>
      <c r="J103" s="68">
        <f t="shared" si="9"/>
        <v>39143720</v>
      </c>
      <c r="K103" s="69">
        <f t="shared" si="10"/>
        <v>43840966</v>
      </c>
      <c r="L103" s="70">
        <f t="shared" si="11"/>
        <v>109500</v>
      </c>
      <c r="M103" s="69">
        <f t="shared" si="12"/>
        <v>3006850</v>
      </c>
      <c r="N103" s="66" t="s">
        <v>20</v>
      </c>
      <c r="O103" s="38"/>
      <c r="P103" s="38"/>
    </row>
    <row r="104" spans="1:16" s="39" customFormat="1" ht="12.75" x14ac:dyDescent="0.2">
      <c r="A104" s="66">
        <v>103</v>
      </c>
      <c r="B104" s="71">
        <v>3703</v>
      </c>
      <c r="C104" s="71">
        <v>37</v>
      </c>
      <c r="D104" s="66" t="s">
        <v>16</v>
      </c>
      <c r="E104" s="67">
        <v>684</v>
      </c>
      <c r="F104" s="67">
        <v>74</v>
      </c>
      <c r="G104" s="67">
        <f t="shared" si="7"/>
        <v>758</v>
      </c>
      <c r="H104" s="67">
        <f t="shared" si="8"/>
        <v>833.80000000000007</v>
      </c>
      <c r="I104" s="67">
        <f>I103</f>
        <v>50120</v>
      </c>
      <c r="J104" s="68">
        <f t="shared" si="9"/>
        <v>37990960</v>
      </c>
      <c r="K104" s="69">
        <f t="shared" si="10"/>
        <v>42549875</v>
      </c>
      <c r="L104" s="70">
        <f t="shared" si="11"/>
        <v>106500</v>
      </c>
      <c r="M104" s="69">
        <f t="shared" si="12"/>
        <v>2918300.0000000005</v>
      </c>
      <c r="N104" s="66" t="s">
        <v>20</v>
      </c>
      <c r="O104" s="38"/>
      <c r="P104" s="38"/>
    </row>
    <row r="105" spans="1:16" s="39" customFormat="1" ht="12.75" x14ac:dyDescent="0.2">
      <c r="A105" s="66">
        <v>104</v>
      </c>
      <c r="B105" s="71">
        <v>3704</v>
      </c>
      <c r="C105" s="71">
        <v>37</v>
      </c>
      <c r="D105" s="66" t="s">
        <v>32</v>
      </c>
      <c r="E105" s="67">
        <v>493</v>
      </c>
      <c r="F105" s="67">
        <v>64</v>
      </c>
      <c r="G105" s="67">
        <f t="shared" si="7"/>
        <v>557</v>
      </c>
      <c r="H105" s="67">
        <f t="shared" si="8"/>
        <v>612.70000000000005</v>
      </c>
      <c r="I105" s="67">
        <f>I104</f>
        <v>50120</v>
      </c>
      <c r="J105" s="68">
        <f t="shared" si="9"/>
        <v>27916840</v>
      </c>
      <c r="K105" s="69">
        <f t="shared" si="10"/>
        <v>31266861</v>
      </c>
      <c r="L105" s="70">
        <f t="shared" si="11"/>
        <v>78000</v>
      </c>
      <c r="M105" s="69">
        <f t="shared" si="12"/>
        <v>2144450</v>
      </c>
      <c r="N105" s="66" t="s">
        <v>20</v>
      </c>
      <c r="O105" s="38"/>
      <c r="P105" s="38"/>
    </row>
    <row r="106" spans="1:16" s="39" customFormat="1" ht="12.75" x14ac:dyDescent="0.2">
      <c r="A106" s="66">
        <v>105</v>
      </c>
      <c r="B106" s="71">
        <v>3801</v>
      </c>
      <c r="C106" s="71">
        <v>38</v>
      </c>
      <c r="D106" s="66" t="s">
        <v>16</v>
      </c>
      <c r="E106" s="67">
        <v>763</v>
      </c>
      <c r="F106" s="67">
        <v>40</v>
      </c>
      <c r="G106" s="67">
        <f t="shared" si="7"/>
        <v>803</v>
      </c>
      <c r="H106" s="67">
        <f t="shared" si="8"/>
        <v>883.30000000000007</v>
      </c>
      <c r="I106" s="67">
        <f>I105+120</f>
        <v>50240</v>
      </c>
      <c r="J106" s="68">
        <f t="shared" si="9"/>
        <v>40342720</v>
      </c>
      <c r="K106" s="69">
        <f t="shared" si="10"/>
        <v>45183846</v>
      </c>
      <c r="L106" s="70">
        <f t="shared" si="11"/>
        <v>113000</v>
      </c>
      <c r="M106" s="69">
        <f t="shared" si="12"/>
        <v>3091550.0000000005</v>
      </c>
      <c r="N106" s="66" t="s">
        <v>20</v>
      </c>
      <c r="O106" s="38"/>
      <c r="P106" s="38"/>
    </row>
    <row r="107" spans="1:16" s="39" customFormat="1" ht="12.75" x14ac:dyDescent="0.2">
      <c r="A107" s="66">
        <v>106</v>
      </c>
      <c r="B107" s="71">
        <v>3802</v>
      </c>
      <c r="C107" s="71">
        <v>38</v>
      </c>
      <c r="D107" s="66" t="s">
        <v>16</v>
      </c>
      <c r="E107" s="67">
        <v>710</v>
      </c>
      <c r="F107" s="67">
        <v>71</v>
      </c>
      <c r="G107" s="67">
        <f t="shared" si="7"/>
        <v>781</v>
      </c>
      <c r="H107" s="67">
        <f t="shared" si="8"/>
        <v>859.1</v>
      </c>
      <c r="I107" s="67">
        <f>I106</f>
        <v>50240</v>
      </c>
      <c r="J107" s="68">
        <f t="shared" si="9"/>
        <v>39237440</v>
      </c>
      <c r="K107" s="69">
        <f t="shared" si="10"/>
        <v>43945933</v>
      </c>
      <c r="L107" s="70">
        <f t="shared" si="11"/>
        <v>110000</v>
      </c>
      <c r="M107" s="69">
        <f t="shared" si="12"/>
        <v>3006850</v>
      </c>
      <c r="N107" s="66" t="s">
        <v>20</v>
      </c>
      <c r="O107" s="38"/>
      <c r="P107" s="38"/>
    </row>
    <row r="108" spans="1:16" s="39" customFormat="1" ht="12.75" x14ac:dyDescent="0.2">
      <c r="A108" s="66">
        <v>107</v>
      </c>
      <c r="B108" s="71">
        <v>3803</v>
      </c>
      <c r="C108" s="71">
        <v>38</v>
      </c>
      <c r="D108" s="66" t="s">
        <v>16</v>
      </c>
      <c r="E108" s="67">
        <v>684</v>
      </c>
      <c r="F108" s="67">
        <v>74</v>
      </c>
      <c r="G108" s="67">
        <f t="shared" si="7"/>
        <v>758</v>
      </c>
      <c r="H108" s="67">
        <f t="shared" si="8"/>
        <v>833.80000000000007</v>
      </c>
      <c r="I108" s="67">
        <f>I107</f>
        <v>50240</v>
      </c>
      <c r="J108" s="68">
        <f t="shared" si="9"/>
        <v>38081920</v>
      </c>
      <c r="K108" s="69">
        <f t="shared" si="10"/>
        <v>42651750</v>
      </c>
      <c r="L108" s="70">
        <f t="shared" si="11"/>
        <v>106500</v>
      </c>
      <c r="M108" s="69">
        <f t="shared" si="12"/>
        <v>2918300.0000000005</v>
      </c>
      <c r="N108" s="66" t="s">
        <v>20</v>
      </c>
      <c r="O108" s="38"/>
      <c r="P108" s="38"/>
    </row>
    <row r="109" spans="1:16" s="39" customFormat="1" ht="12.75" x14ac:dyDescent="0.2">
      <c r="A109" s="66">
        <v>108</v>
      </c>
      <c r="B109" s="71">
        <v>3804</v>
      </c>
      <c r="C109" s="71">
        <v>38</v>
      </c>
      <c r="D109" s="66" t="s">
        <v>32</v>
      </c>
      <c r="E109" s="67">
        <v>493</v>
      </c>
      <c r="F109" s="67">
        <v>64</v>
      </c>
      <c r="G109" s="67">
        <f t="shared" si="7"/>
        <v>557</v>
      </c>
      <c r="H109" s="67">
        <f t="shared" si="8"/>
        <v>612.70000000000005</v>
      </c>
      <c r="I109" s="67">
        <f>I108</f>
        <v>50240</v>
      </c>
      <c r="J109" s="68">
        <f t="shared" si="9"/>
        <v>27983680</v>
      </c>
      <c r="K109" s="69">
        <f t="shared" si="10"/>
        <v>31341722</v>
      </c>
      <c r="L109" s="70">
        <f t="shared" si="11"/>
        <v>78500</v>
      </c>
      <c r="M109" s="69">
        <f t="shared" si="12"/>
        <v>2144450</v>
      </c>
      <c r="N109" s="66" t="s">
        <v>20</v>
      </c>
      <c r="O109" s="38"/>
      <c r="P109" s="38"/>
    </row>
    <row r="110" spans="1:16" s="39" customFormat="1" ht="12.75" x14ac:dyDescent="0.2">
      <c r="A110" s="66">
        <v>109</v>
      </c>
      <c r="B110" s="71">
        <v>3902</v>
      </c>
      <c r="C110" s="71">
        <v>39</v>
      </c>
      <c r="D110" s="66" t="s">
        <v>16</v>
      </c>
      <c r="E110" s="67">
        <v>710</v>
      </c>
      <c r="F110" s="67">
        <v>71</v>
      </c>
      <c r="G110" s="67">
        <f t="shared" si="7"/>
        <v>781</v>
      </c>
      <c r="H110" s="67">
        <f t="shared" si="8"/>
        <v>859.1</v>
      </c>
      <c r="I110" s="67">
        <f>I109+120</f>
        <v>50360</v>
      </c>
      <c r="J110" s="68">
        <f t="shared" si="9"/>
        <v>39331160</v>
      </c>
      <c r="K110" s="69">
        <f t="shared" si="10"/>
        <v>44050899</v>
      </c>
      <c r="L110" s="70">
        <f t="shared" si="11"/>
        <v>110000</v>
      </c>
      <c r="M110" s="69">
        <f t="shared" si="12"/>
        <v>3006850</v>
      </c>
      <c r="N110" s="66" t="s">
        <v>20</v>
      </c>
      <c r="O110" s="38"/>
      <c r="P110" s="38"/>
    </row>
    <row r="111" spans="1:16" s="39" customFormat="1" ht="12.75" x14ac:dyDescent="0.2">
      <c r="A111" s="66">
        <v>110</v>
      </c>
      <c r="B111" s="71">
        <v>3903</v>
      </c>
      <c r="C111" s="71">
        <v>39</v>
      </c>
      <c r="D111" s="66" t="s">
        <v>16</v>
      </c>
      <c r="E111" s="67">
        <v>684</v>
      </c>
      <c r="F111" s="67">
        <v>74</v>
      </c>
      <c r="G111" s="67">
        <f t="shared" si="7"/>
        <v>758</v>
      </c>
      <c r="H111" s="67">
        <f t="shared" si="8"/>
        <v>833.80000000000007</v>
      </c>
      <c r="I111" s="67">
        <f>I110</f>
        <v>50360</v>
      </c>
      <c r="J111" s="68">
        <f t="shared" si="9"/>
        <v>38172880</v>
      </c>
      <c r="K111" s="69">
        <f t="shared" si="10"/>
        <v>42753626</v>
      </c>
      <c r="L111" s="70">
        <f t="shared" si="11"/>
        <v>107000</v>
      </c>
      <c r="M111" s="69">
        <f t="shared" si="12"/>
        <v>2918300.0000000005</v>
      </c>
      <c r="N111" s="66" t="s">
        <v>20</v>
      </c>
      <c r="O111" s="38"/>
      <c r="P111" s="38"/>
    </row>
    <row r="112" spans="1:16" s="39" customFormat="1" ht="12.75" x14ac:dyDescent="0.2">
      <c r="A112" s="66">
        <v>111</v>
      </c>
      <c r="B112" s="71">
        <v>3904</v>
      </c>
      <c r="C112" s="71">
        <v>39</v>
      </c>
      <c r="D112" s="66" t="s">
        <v>32</v>
      </c>
      <c r="E112" s="67">
        <v>493</v>
      </c>
      <c r="F112" s="67">
        <v>64</v>
      </c>
      <c r="G112" s="67">
        <f t="shared" si="7"/>
        <v>557</v>
      </c>
      <c r="H112" s="67">
        <f t="shared" si="8"/>
        <v>612.70000000000005</v>
      </c>
      <c r="I112" s="67">
        <f>I111</f>
        <v>50360</v>
      </c>
      <c r="J112" s="68">
        <f t="shared" si="9"/>
        <v>28050520</v>
      </c>
      <c r="K112" s="69">
        <f t="shared" si="10"/>
        <v>31416582</v>
      </c>
      <c r="L112" s="70">
        <f t="shared" si="11"/>
        <v>78500</v>
      </c>
      <c r="M112" s="69">
        <f t="shared" si="12"/>
        <v>2144450</v>
      </c>
      <c r="N112" s="66" t="s">
        <v>20</v>
      </c>
      <c r="O112" s="38"/>
      <c r="P112" s="38"/>
    </row>
    <row r="113" spans="1:16" s="39" customFormat="1" ht="12.75" x14ac:dyDescent="0.2">
      <c r="A113" s="66">
        <v>112</v>
      </c>
      <c r="B113" s="71">
        <v>4001</v>
      </c>
      <c r="C113" s="71">
        <v>40</v>
      </c>
      <c r="D113" s="66" t="s">
        <v>16</v>
      </c>
      <c r="E113" s="67">
        <v>763</v>
      </c>
      <c r="F113" s="67">
        <v>40</v>
      </c>
      <c r="G113" s="67">
        <f t="shared" si="7"/>
        <v>803</v>
      </c>
      <c r="H113" s="67">
        <f t="shared" si="8"/>
        <v>883.30000000000007</v>
      </c>
      <c r="I113" s="67">
        <f>I112+120</f>
        <v>50480</v>
      </c>
      <c r="J113" s="68">
        <f t="shared" si="9"/>
        <v>40535440</v>
      </c>
      <c r="K113" s="69">
        <f t="shared" si="10"/>
        <v>45399693</v>
      </c>
      <c r="L113" s="70">
        <f t="shared" si="11"/>
        <v>113500</v>
      </c>
      <c r="M113" s="69">
        <f t="shared" si="12"/>
        <v>3091550.0000000005</v>
      </c>
      <c r="N113" s="66" t="s">
        <v>20</v>
      </c>
      <c r="O113" s="38"/>
      <c r="P113" s="38"/>
    </row>
    <row r="114" spans="1:16" s="39" customFormat="1" ht="12.75" x14ac:dyDescent="0.2">
      <c r="A114" s="66">
        <v>113</v>
      </c>
      <c r="B114" s="71">
        <v>4002</v>
      </c>
      <c r="C114" s="71">
        <v>40</v>
      </c>
      <c r="D114" s="66" t="s">
        <v>16</v>
      </c>
      <c r="E114" s="67">
        <v>710</v>
      </c>
      <c r="F114" s="67">
        <v>71</v>
      </c>
      <c r="G114" s="67">
        <f t="shared" si="7"/>
        <v>781</v>
      </c>
      <c r="H114" s="67">
        <f t="shared" si="8"/>
        <v>859.1</v>
      </c>
      <c r="I114" s="67">
        <f>I113</f>
        <v>50480</v>
      </c>
      <c r="J114" s="68">
        <f t="shared" si="9"/>
        <v>39424880</v>
      </c>
      <c r="K114" s="69">
        <f t="shared" si="10"/>
        <v>44155866</v>
      </c>
      <c r="L114" s="70">
        <f t="shared" si="11"/>
        <v>110500</v>
      </c>
      <c r="M114" s="69">
        <f t="shared" si="12"/>
        <v>3006850</v>
      </c>
      <c r="N114" s="66" t="s">
        <v>20</v>
      </c>
      <c r="O114" s="38"/>
      <c r="P114" s="38"/>
    </row>
    <row r="115" spans="1:16" s="39" customFormat="1" ht="12.75" x14ac:dyDescent="0.2">
      <c r="A115" s="66">
        <v>114</v>
      </c>
      <c r="B115" s="71">
        <v>4003</v>
      </c>
      <c r="C115" s="71">
        <v>40</v>
      </c>
      <c r="D115" s="66" t="s">
        <v>16</v>
      </c>
      <c r="E115" s="67">
        <v>684</v>
      </c>
      <c r="F115" s="67">
        <v>74</v>
      </c>
      <c r="G115" s="67">
        <f t="shared" si="7"/>
        <v>758</v>
      </c>
      <c r="H115" s="67">
        <f t="shared" si="8"/>
        <v>833.80000000000007</v>
      </c>
      <c r="I115" s="67">
        <f>I114</f>
        <v>50480</v>
      </c>
      <c r="J115" s="68">
        <f t="shared" si="9"/>
        <v>38263840</v>
      </c>
      <c r="K115" s="69">
        <f t="shared" si="10"/>
        <v>42855501</v>
      </c>
      <c r="L115" s="70">
        <f t="shared" si="11"/>
        <v>107000</v>
      </c>
      <c r="M115" s="69">
        <f t="shared" si="12"/>
        <v>2918300.0000000005</v>
      </c>
      <c r="N115" s="66" t="s">
        <v>20</v>
      </c>
      <c r="O115" s="38"/>
      <c r="P115" s="38"/>
    </row>
    <row r="116" spans="1:16" s="39" customFormat="1" ht="12.75" x14ac:dyDescent="0.2">
      <c r="A116" s="66">
        <v>115</v>
      </c>
      <c r="B116" s="71">
        <v>4004</v>
      </c>
      <c r="C116" s="71">
        <v>40</v>
      </c>
      <c r="D116" s="66" t="s">
        <v>32</v>
      </c>
      <c r="E116" s="67">
        <v>493</v>
      </c>
      <c r="F116" s="67">
        <v>64</v>
      </c>
      <c r="G116" s="67">
        <f t="shared" si="7"/>
        <v>557</v>
      </c>
      <c r="H116" s="67">
        <f t="shared" si="8"/>
        <v>612.70000000000005</v>
      </c>
      <c r="I116" s="67">
        <f>I115</f>
        <v>50480</v>
      </c>
      <c r="J116" s="68">
        <f t="shared" si="9"/>
        <v>28117360</v>
      </c>
      <c r="K116" s="69">
        <f t="shared" si="10"/>
        <v>31491443</v>
      </c>
      <c r="L116" s="70">
        <f t="shared" si="11"/>
        <v>78500</v>
      </c>
      <c r="M116" s="69">
        <f t="shared" si="12"/>
        <v>2144450</v>
      </c>
      <c r="N116" s="66" t="s">
        <v>20</v>
      </c>
      <c r="O116" s="38"/>
      <c r="P116" s="38"/>
    </row>
    <row r="117" spans="1:16" s="39" customFormat="1" ht="12.75" x14ac:dyDescent="0.2">
      <c r="A117" s="66">
        <v>116</v>
      </c>
      <c r="B117" s="71">
        <v>4101</v>
      </c>
      <c r="C117" s="71">
        <v>41</v>
      </c>
      <c r="D117" s="66" t="s">
        <v>16</v>
      </c>
      <c r="E117" s="67">
        <v>763</v>
      </c>
      <c r="F117" s="67">
        <v>40</v>
      </c>
      <c r="G117" s="67">
        <f t="shared" si="7"/>
        <v>803</v>
      </c>
      <c r="H117" s="67">
        <f t="shared" si="8"/>
        <v>883.30000000000007</v>
      </c>
      <c r="I117" s="72">
        <f>I116+120</f>
        <v>50600</v>
      </c>
      <c r="J117" s="68">
        <f t="shared" si="9"/>
        <v>40631800</v>
      </c>
      <c r="K117" s="69">
        <f t="shared" si="10"/>
        <v>45507616</v>
      </c>
      <c r="L117" s="70">
        <f t="shared" si="11"/>
        <v>114000</v>
      </c>
      <c r="M117" s="69">
        <f t="shared" si="12"/>
        <v>3091550.0000000005</v>
      </c>
      <c r="N117" s="66" t="s">
        <v>20</v>
      </c>
      <c r="O117" s="38"/>
      <c r="P117" s="38"/>
    </row>
    <row r="118" spans="1:16" x14ac:dyDescent="0.3">
      <c r="A118" s="73" t="s">
        <v>29</v>
      </c>
      <c r="B118" s="74"/>
      <c r="C118" s="74"/>
      <c r="D118" s="75"/>
      <c r="E118" s="76">
        <f t="shared" ref="E118:H118" si="13">SUM(E2:E117)</f>
        <v>76448</v>
      </c>
      <c r="F118" s="76">
        <f t="shared" si="13"/>
        <v>7310</v>
      </c>
      <c r="G118" s="76">
        <f t="shared" si="13"/>
        <v>83758</v>
      </c>
      <c r="H118" s="76">
        <f t="shared" si="13"/>
        <v>92133.800000000061</v>
      </c>
      <c r="I118" s="77"/>
      <c r="J118" s="78">
        <f t="shared" ref="J118:M118" si="14">SUM(J2:J117)</f>
        <v>4045330560</v>
      </c>
      <c r="K118" s="78">
        <f t="shared" si="14"/>
        <v>4530770227</v>
      </c>
      <c r="L118" s="85"/>
      <c r="M118" s="80">
        <f t="shared" si="14"/>
        <v>322468300</v>
      </c>
      <c r="N118" s="81"/>
      <c r="O118" s="20"/>
    </row>
    <row r="119" spans="1:16" x14ac:dyDescent="0.3">
      <c r="H119" s="84"/>
    </row>
  </sheetData>
  <mergeCells count="1">
    <mergeCell ref="A118:D1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A1C3-A92B-430F-92DD-54281563A590}">
  <dimension ref="A1:P118"/>
  <sheetViews>
    <sheetView topLeftCell="A97" zoomScale="175" zoomScaleNormal="175" workbookViewId="0">
      <selection activeCell="O101" sqref="O101"/>
    </sheetView>
  </sheetViews>
  <sheetFormatPr defaultRowHeight="16.5" x14ac:dyDescent="0.3"/>
  <cols>
    <col min="1" max="1" width="5" style="82" customWidth="1"/>
    <col min="2" max="2" width="5.42578125" style="82" customWidth="1"/>
    <col min="3" max="3" width="4.140625" style="82" customWidth="1"/>
    <col min="4" max="4" width="7" style="83" customWidth="1"/>
    <col min="5" max="7" width="5.5703125" style="83" customWidth="1"/>
    <col min="8" max="8" width="6.5703125" style="36" customWidth="1"/>
    <col min="9" max="9" width="7.7109375" style="36" customWidth="1"/>
    <col min="10" max="10" width="11.85546875" style="36" customWidth="1"/>
    <col min="11" max="11" width="11.140625" style="36" customWidth="1"/>
    <col min="12" max="12" width="7.85546875" style="36" customWidth="1"/>
    <col min="13" max="13" width="10.5703125" style="36" customWidth="1"/>
    <col min="14" max="14" width="6.7109375" style="36" customWidth="1"/>
    <col min="15" max="15" width="15" style="37" customWidth="1"/>
    <col min="16" max="16" width="9.140625" style="37"/>
    <col min="17" max="16384" width="9.140625" style="36"/>
  </cols>
  <sheetData>
    <row r="1" spans="1:16" ht="60.75" customHeight="1" x14ac:dyDescent="0.3">
      <c r="A1" s="56" t="s">
        <v>1</v>
      </c>
      <c r="B1" s="65" t="s">
        <v>0</v>
      </c>
      <c r="C1" s="65" t="s">
        <v>3</v>
      </c>
      <c r="D1" s="65" t="s">
        <v>2</v>
      </c>
      <c r="E1" s="65" t="s">
        <v>26</v>
      </c>
      <c r="F1" s="65" t="s">
        <v>45</v>
      </c>
      <c r="G1" s="65" t="s">
        <v>46</v>
      </c>
      <c r="H1" s="65" t="s">
        <v>4</v>
      </c>
      <c r="I1" s="65" t="s">
        <v>58</v>
      </c>
      <c r="J1" s="65" t="s">
        <v>59</v>
      </c>
      <c r="K1" s="65" t="s">
        <v>60</v>
      </c>
      <c r="L1" s="65" t="s">
        <v>61</v>
      </c>
      <c r="M1" s="65" t="s">
        <v>62</v>
      </c>
      <c r="N1" s="65" t="s">
        <v>18</v>
      </c>
    </row>
    <row r="2" spans="1:16" s="39" customFormat="1" ht="12.75" x14ac:dyDescent="0.2">
      <c r="A2" s="66">
        <v>1</v>
      </c>
      <c r="B2" s="66">
        <v>1102</v>
      </c>
      <c r="C2" s="66">
        <v>11</v>
      </c>
      <c r="D2" s="66" t="s">
        <v>16</v>
      </c>
      <c r="E2" s="67">
        <v>710</v>
      </c>
      <c r="F2" s="67">
        <v>71</v>
      </c>
      <c r="G2" s="67">
        <f>E2+F2</f>
        <v>781</v>
      </c>
      <c r="H2" s="67">
        <f>G2*1.1</f>
        <v>859.1</v>
      </c>
      <c r="I2" s="67">
        <v>47000</v>
      </c>
      <c r="J2" s="68">
        <f>G2*I2</f>
        <v>36707000</v>
      </c>
      <c r="K2" s="69">
        <f>ROUND(J2*1.12,0)</f>
        <v>41111840</v>
      </c>
      <c r="L2" s="70">
        <f>MROUND((K2*0.03/12),500)</f>
        <v>103000</v>
      </c>
      <c r="M2" s="69">
        <f t="shared" ref="M2:M65" si="0">H2*3500</f>
        <v>3006850</v>
      </c>
      <c r="N2" s="66" t="s">
        <v>20</v>
      </c>
      <c r="O2" s="38"/>
      <c r="P2" s="38"/>
    </row>
    <row r="3" spans="1:16" s="39" customFormat="1" ht="12.75" x14ac:dyDescent="0.2">
      <c r="A3" s="66">
        <v>2</v>
      </c>
      <c r="B3" s="66">
        <v>1103</v>
      </c>
      <c r="C3" s="66">
        <v>11</v>
      </c>
      <c r="D3" s="66" t="s">
        <v>16</v>
      </c>
      <c r="E3" s="67">
        <v>684</v>
      </c>
      <c r="F3" s="67">
        <v>74</v>
      </c>
      <c r="G3" s="67">
        <f t="shared" ref="G3:G66" si="1">E3+F3</f>
        <v>758</v>
      </c>
      <c r="H3" s="67">
        <f t="shared" ref="H3:H66" si="2">G3*1.1</f>
        <v>833.80000000000007</v>
      </c>
      <c r="I3" s="67">
        <f>I2</f>
        <v>47000</v>
      </c>
      <c r="J3" s="68">
        <f t="shared" ref="J3:J66" si="3">G3*I3</f>
        <v>35626000</v>
      </c>
      <c r="K3" s="69">
        <f t="shared" ref="K3:K66" si="4">ROUND(J3*1.12,0)</f>
        <v>39901120</v>
      </c>
      <c r="L3" s="70">
        <f t="shared" ref="L3:L66" si="5">MROUND((K3*0.03/12),500)</f>
        <v>100000</v>
      </c>
      <c r="M3" s="69">
        <f t="shared" si="0"/>
        <v>2918300.0000000005</v>
      </c>
      <c r="N3" s="66" t="s">
        <v>20</v>
      </c>
      <c r="O3" s="38"/>
      <c r="P3" s="38"/>
    </row>
    <row r="4" spans="1:16" s="39" customFormat="1" ht="12.75" x14ac:dyDescent="0.2">
      <c r="A4" s="66">
        <v>3</v>
      </c>
      <c r="B4" s="66">
        <v>1104</v>
      </c>
      <c r="C4" s="66">
        <v>11</v>
      </c>
      <c r="D4" s="66" t="s">
        <v>32</v>
      </c>
      <c r="E4" s="67">
        <v>493</v>
      </c>
      <c r="F4" s="67">
        <v>64</v>
      </c>
      <c r="G4" s="67">
        <f t="shared" si="1"/>
        <v>557</v>
      </c>
      <c r="H4" s="67">
        <f t="shared" si="2"/>
        <v>612.70000000000005</v>
      </c>
      <c r="I4" s="67">
        <f>I3</f>
        <v>47000</v>
      </c>
      <c r="J4" s="68">
        <f t="shared" si="3"/>
        <v>26179000</v>
      </c>
      <c r="K4" s="69">
        <f t="shared" si="4"/>
        <v>29320480</v>
      </c>
      <c r="L4" s="70">
        <f t="shared" si="5"/>
        <v>73500</v>
      </c>
      <c r="M4" s="69">
        <f t="shared" si="0"/>
        <v>2144450</v>
      </c>
      <c r="N4" s="66" t="s">
        <v>20</v>
      </c>
      <c r="O4" s="38"/>
      <c r="P4" s="38"/>
    </row>
    <row r="5" spans="1:16" s="39" customFormat="1" ht="12.75" x14ac:dyDescent="0.2">
      <c r="A5" s="66">
        <v>4</v>
      </c>
      <c r="B5" s="66">
        <v>1201</v>
      </c>
      <c r="C5" s="66">
        <v>12</v>
      </c>
      <c r="D5" s="66" t="s">
        <v>16</v>
      </c>
      <c r="E5" s="67">
        <v>763</v>
      </c>
      <c r="F5" s="67">
        <v>40</v>
      </c>
      <c r="G5" s="67">
        <f t="shared" si="1"/>
        <v>803</v>
      </c>
      <c r="H5" s="67">
        <f t="shared" si="2"/>
        <v>883.30000000000007</v>
      </c>
      <c r="I5" s="67">
        <f>I4+120</f>
        <v>47120</v>
      </c>
      <c r="J5" s="68">
        <f t="shared" si="3"/>
        <v>37837360</v>
      </c>
      <c r="K5" s="69">
        <f t="shared" si="4"/>
        <v>42377843</v>
      </c>
      <c r="L5" s="70">
        <f t="shared" si="5"/>
        <v>106000</v>
      </c>
      <c r="M5" s="69">
        <f t="shared" si="0"/>
        <v>3091550.0000000005</v>
      </c>
      <c r="N5" s="66" t="s">
        <v>20</v>
      </c>
      <c r="O5" s="38"/>
      <c r="P5" s="38"/>
    </row>
    <row r="6" spans="1:16" s="39" customFormat="1" ht="12.75" x14ac:dyDescent="0.2">
      <c r="A6" s="66">
        <v>5</v>
      </c>
      <c r="B6" s="66">
        <v>1202</v>
      </c>
      <c r="C6" s="66">
        <v>12</v>
      </c>
      <c r="D6" s="66" t="s">
        <v>16</v>
      </c>
      <c r="E6" s="67">
        <v>710</v>
      </c>
      <c r="F6" s="67">
        <v>71</v>
      </c>
      <c r="G6" s="67">
        <f t="shared" si="1"/>
        <v>781</v>
      </c>
      <c r="H6" s="67">
        <f t="shared" si="2"/>
        <v>859.1</v>
      </c>
      <c r="I6" s="67">
        <f>I5</f>
        <v>47120</v>
      </c>
      <c r="J6" s="68">
        <f t="shared" si="3"/>
        <v>36800720</v>
      </c>
      <c r="K6" s="69">
        <f t="shared" si="4"/>
        <v>41216806</v>
      </c>
      <c r="L6" s="70">
        <f t="shared" si="5"/>
        <v>103000</v>
      </c>
      <c r="M6" s="69">
        <f t="shared" si="0"/>
        <v>3006850</v>
      </c>
      <c r="N6" s="66" t="s">
        <v>20</v>
      </c>
      <c r="O6" s="38"/>
      <c r="P6" s="38"/>
    </row>
    <row r="7" spans="1:16" s="39" customFormat="1" ht="12.75" x14ac:dyDescent="0.2">
      <c r="A7" s="66">
        <v>6</v>
      </c>
      <c r="B7" s="66">
        <v>1203</v>
      </c>
      <c r="C7" s="66">
        <v>12</v>
      </c>
      <c r="D7" s="66" t="s">
        <v>16</v>
      </c>
      <c r="E7" s="67">
        <v>684</v>
      </c>
      <c r="F7" s="67">
        <v>74</v>
      </c>
      <c r="G7" s="67">
        <f t="shared" si="1"/>
        <v>758</v>
      </c>
      <c r="H7" s="67">
        <f t="shared" si="2"/>
        <v>833.80000000000007</v>
      </c>
      <c r="I7" s="67">
        <f>I6</f>
        <v>47120</v>
      </c>
      <c r="J7" s="68">
        <f t="shared" si="3"/>
        <v>35716960</v>
      </c>
      <c r="K7" s="69">
        <f t="shared" si="4"/>
        <v>40002995</v>
      </c>
      <c r="L7" s="70">
        <f t="shared" si="5"/>
        <v>100000</v>
      </c>
      <c r="M7" s="69">
        <f t="shared" si="0"/>
        <v>2918300.0000000005</v>
      </c>
      <c r="N7" s="66" t="s">
        <v>20</v>
      </c>
      <c r="O7" s="38"/>
      <c r="P7" s="38"/>
    </row>
    <row r="8" spans="1:16" s="39" customFormat="1" ht="12.75" x14ac:dyDescent="0.2">
      <c r="A8" s="66">
        <v>7</v>
      </c>
      <c r="B8" s="66">
        <v>1204</v>
      </c>
      <c r="C8" s="66">
        <v>12</v>
      </c>
      <c r="D8" s="66" t="s">
        <v>32</v>
      </c>
      <c r="E8" s="67">
        <v>493</v>
      </c>
      <c r="F8" s="67">
        <v>64</v>
      </c>
      <c r="G8" s="67">
        <f t="shared" si="1"/>
        <v>557</v>
      </c>
      <c r="H8" s="67">
        <f t="shared" si="2"/>
        <v>612.70000000000005</v>
      </c>
      <c r="I8" s="67">
        <f>I7</f>
        <v>47120</v>
      </c>
      <c r="J8" s="68">
        <f t="shared" si="3"/>
        <v>26245840</v>
      </c>
      <c r="K8" s="69">
        <f t="shared" si="4"/>
        <v>29395341</v>
      </c>
      <c r="L8" s="70">
        <f t="shared" si="5"/>
        <v>73500</v>
      </c>
      <c r="M8" s="69">
        <f t="shared" si="0"/>
        <v>2144450</v>
      </c>
      <c r="N8" s="66" t="s">
        <v>20</v>
      </c>
      <c r="O8" s="38"/>
      <c r="P8" s="38"/>
    </row>
    <row r="9" spans="1:16" s="39" customFormat="1" ht="12.75" x14ac:dyDescent="0.2">
      <c r="A9" s="66">
        <v>8</v>
      </c>
      <c r="B9" s="66">
        <v>1301</v>
      </c>
      <c r="C9" s="66">
        <v>13</v>
      </c>
      <c r="D9" s="66" t="s">
        <v>16</v>
      </c>
      <c r="E9" s="67">
        <v>763</v>
      </c>
      <c r="F9" s="67">
        <v>40</v>
      </c>
      <c r="G9" s="67">
        <f t="shared" si="1"/>
        <v>803</v>
      </c>
      <c r="H9" s="67">
        <f t="shared" si="2"/>
        <v>883.30000000000007</v>
      </c>
      <c r="I9" s="67">
        <f>I8+120</f>
        <v>47240</v>
      </c>
      <c r="J9" s="68">
        <f t="shared" si="3"/>
        <v>37933720</v>
      </c>
      <c r="K9" s="69">
        <f t="shared" si="4"/>
        <v>42485766</v>
      </c>
      <c r="L9" s="70">
        <f t="shared" si="5"/>
        <v>106000</v>
      </c>
      <c r="M9" s="69">
        <f t="shared" si="0"/>
        <v>3091550.0000000005</v>
      </c>
      <c r="N9" s="66" t="s">
        <v>20</v>
      </c>
      <c r="O9" s="38"/>
      <c r="P9" s="38"/>
    </row>
    <row r="10" spans="1:16" s="39" customFormat="1" ht="12.75" x14ac:dyDescent="0.2">
      <c r="A10" s="66">
        <v>9</v>
      </c>
      <c r="B10" s="66">
        <v>1302</v>
      </c>
      <c r="C10" s="66">
        <v>13</v>
      </c>
      <c r="D10" s="66" t="s">
        <v>16</v>
      </c>
      <c r="E10" s="67">
        <v>710</v>
      </c>
      <c r="F10" s="67">
        <v>71</v>
      </c>
      <c r="G10" s="67">
        <f t="shared" si="1"/>
        <v>781</v>
      </c>
      <c r="H10" s="67">
        <f t="shared" si="2"/>
        <v>859.1</v>
      </c>
      <c r="I10" s="67">
        <f>I9</f>
        <v>47240</v>
      </c>
      <c r="J10" s="68">
        <f t="shared" si="3"/>
        <v>36894440</v>
      </c>
      <c r="K10" s="69">
        <f t="shared" si="4"/>
        <v>41321773</v>
      </c>
      <c r="L10" s="70">
        <f t="shared" si="5"/>
        <v>103500</v>
      </c>
      <c r="M10" s="69">
        <f t="shared" si="0"/>
        <v>3006850</v>
      </c>
      <c r="N10" s="66" t="s">
        <v>20</v>
      </c>
      <c r="O10" s="38"/>
      <c r="P10" s="38"/>
    </row>
    <row r="11" spans="1:16" s="39" customFormat="1" ht="12.75" x14ac:dyDescent="0.2">
      <c r="A11" s="66">
        <v>10</v>
      </c>
      <c r="B11" s="66">
        <v>1303</v>
      </c>
      <c r="C11" s="66">
        <v>13</v>
      </c>
      <c r="D11" s="66" t="s">
        <v>16</v>
      </c>
      <c r="E11" s="67">
        <v>684</v>
      </c>
      <c r="F11" s="67">
        <v>74</v>
      </c>
      <c r="G11" s="67">
        <f t="shared" si="1"/>
        <v>758</v>
      </c>
      <c r="H11" s="67">
        <f t="shared" si="2"/>
        <v>833.80000000000007</v>
      </c>
      <c r="I11" s="67">
        <f>I10</f>
        <v>47240</v>
      </c>
      <c r="J11" s="68">
        <f t="shared" si="3"/>
        <v>35807920</v>
      </c>
      <c r="K11" s="69">
        <f t="shared" si="4"/>
        <v>40104870</v>
      </c>
      <c r="L11" s="70">
        <f t="shared" si="5"/>
        <v>100500</v>
      </c>
      <c r="M11" s="69">
        <f t="shared" si="0"/>
        <v>2918300.0000000005</v>
      </c>
      <c r="N11" s="66" t="s">
        <v>20</v>
      </c>
      <c r="O11" s="38"/>
      <c r="P11" s="38"/>
    </row>
    <row r="12" spans="1:16" s="39" customFormat="1" ht="12.75" x14ac:dyDescent="0.2">
      <c r="A12" s="66">
        <v>11</v>
      </c>
      <c r="B12" s="66">
        <v>1304</v>
      </c>
      <c r="C12" s="66">
        <v>13</v>
      </c>
      <c r="D12" s="66" t="s">
        <v>32</v>
      </c>
      <c r="E12" s="67">
        <v>493</v>
      </c>
      <c r="F12" s="67">
        <v>64</v>
      </c>
      <c r="G12" s="67">
        <f t="shared" si="1"/>
        <v>557</v>
      </c>
      <c r="H12" s="67">
        <f t="shared" si="2"/>
        <v>612.70000000000005</v>
      </c>
      <c r="I12" s="67">
        <f>I11</f>
        <v>47240</v>
      </c>
      <c r="J12" s="68">
        <f t="shared" si="3"/>
        <v>26312680</v>
      </c>
      <c r="K12" s="69">
        <f t="shared" si="4"/>
        <v>29470202</v>
      </c>
      <c r="L12" s="70">
        <f t="shared" si="5"/>
        <v>73500</v>
      </c>
      <c r="M12" s="69">
        <f t="shared" si="0"/>
        <v>2144450</v>
      </c>
      <c r="N12" s="66" t="s">
        <v>20</v>
      </c>
      <c r="O12" s="38"/>
      <c r="P12" s="38"/>
    </row>
    <row r="13" spans="1:16" s="39" customFormat="1" ht="12.75" x14ac:dyDescent="0.2">
      <c r="A13" s="66">
        <v>12</v>
      </c>
      <c r="B13" s="66">
        <v>1401</v>
      </c>
      <c r="C13" s="66">
        <v>14</v>
      </c>
      <c r="D13" s="66" t="s">
        <v>16</v>
      </c>
      <c r="E13" s="67">
        <v>763</v>
      </c>
      <c r="F13" s="67">
        <v>40</v>
      </c>
      <c r="G13" s="67">
        <f t="shared" si="1"/>
        <v>803</v>
      </c>
      <c r="H13" s="67">
        <f t="shared" si="2"/>
        <v>883.30000000000007</v>
      </c>
      <c r="I13" s="67">
        <f>I12+120</f>
        <v>47360</v>
      </c>
      <c r="J13" s="68">
        <f t="shared" si="3"/>
        <v>38030080</v>
      </c>
      <c r="K13" s="69">
        <f t="shared" si="4"/>
        <v>42593690</v>
      </c>
      <c r="L13" s="70">
        <f t="shared" si="5"/>
        <v>106500</v>
      </c>
      <c r="M13" s="69">
        <f t="shared" si="0"/>
        <v>3091550.0000000005</v>
      </c>
      <c r="N13" s="66" t="s">
        <v>20</v>
      </c>
      <c r="O13" s="38"/>
      <c r="P13" s="38"/>
    </row>
    <row r="14" spans="1:16" s="39" customFormat="1" ht="12.75" x14ac:dyDescent="0.2">
      <c r="A14" s="66">
        <v>13</v>
      </c>
      <c r="B14" s="66">
        <v>1402</v>
      </c>
      <c r="C14" s="66">
        <v>14</v>
      </c>
      <c r="D14" s="66" t="s">
        <v>16</v>
      </c>
      <c r="E14" s="67">
        <v>710</v>
      </c>
      <c r="F14" s="67">
        <v>71</v>
      </c>
      <c r="G14" s="67">
        <f t="shared" si="1"/>
        <v>781</v>
      </c>
      <c r="H14" s="67">
        <f t="shared" si="2"/>
        <v>859.1</v>
      </c>
      <c r="I14" s="67">
        <f>I13</f>
        <v>47360</v>
      </c>
      <c r="J14" s="68">
        <f t="shared" si="3"/>
        <v>36988160</v>
      </c>
      <c r="K14" s="69">
        <f t="shared" si="4"/>
        <v>41426739</v>
      </c>
      <c r="L14" s="70">
        <f t="shared" si="5"/>
        <v>103500</v>
      </c>
      <c r="M14" s="69">
        <f t="shared" si="0"/>
        <v>3006850</v>
      </c>
      <c r="N14" s="66" t="s">
        <v>20</v>
      </c>
      <c r="O14" s="38"/>
      <c r="P14" s="38"/>
    </row>
    <row r="15" spans="1:16" s="39" customFormat="1" ht="12.75" x14ac:dyDescent="0.2">
      <c r="A15" s="66">
        <v>14</v>
      </c>
      <c r="B15" s="66">
        <v>1403</v>
      </c>
      <c r="C15" s="66">
        <v>14</v>
      </c>
      <c r="D15" s="66" t="s">
        <v>16</v>
      </c>
      <c r="E15" s="67">
        <v>684</v>
      </c>
      <c r="F15" s="67">
        <v>74</v>
      </c>
      <c r="G15" s="67">
        <f t="shared" si="1"/>
        <v>758</v>
      </c>
      <c r="H15" s="67">
        <f t="shared" si="2"/>
        <v>833.80000000000007</v>
      </c>
      <c r="I15" s="67">
        <f>I14</f>
        <v>47360</v>
      </c>
      <c r="J15" s="68">
        <f t="shared" si="3"/>
        <v>35898880</v>
      </c>
      <c r="K15" s="69">
        <f t="shared" si="4"/>
        <v>40206746</v>
      </c>
      <c r="L15" s="70">
        <f t="shared" si="5"/>
        <v>100500</v>
      </c>
      <c r="M15" s="69">
        <f t="shared" si="0"/>
        <v>2918300.0000000005</v>
      </c>
      <c r="N15" s="66" t="s">
        <v>20</v>
      </c>
      <c r="O15" s="38"/>
      <c r="P15" s="38"/>
    </row>
    <row r="16" spans="1:16" s="39" customFormat="1" ht="12.75" x14ac:dyDescent="0.2">
      <c r="A16" s="66">
        <v>15</v>
      </c>
      <c r="B16" s="66">
        <v>1404</v>
      </c>
      <c r="C16" s="66">
        <v>14</v>
      </c>
      <c r="D16" s="66" t="s">
        <v>32</v>
      </c>
      <c r="E16" s="67">
        <v>493</v>
      </c>
      <c r="F16" s="67">
        <v>64</v>
      </c>
      <c r="G16" s="67">
        <f t="shared" si="1"/>
        <v>557</v>
      </c>
      <c r="H16" s="67">
        <f t="shared" si="2"/>
        <v>612.70000000000005</v>
      </c>
      <c r="I16" s="67">
        <f>I15</f>
        <v>47360</v>
      </c>
      <c r="J16" s="68">
        <f t="shared" si="3"/>
        <v>26379520</v>
      </c>
      <c r="K16" s="69">
        <f t="shared" si="4"/>
        <v>29545062</v>
      </c>
      <c r="L16" s="70">
        <f t="shared" si="5"/>
        <v>74000</v>
      </c>
      <c r="M16" s="69">
        <f t="shared" si="0"/>
        <v>2144450</v>
      </c>
      <c r="N16" s="66" t="s">
        <v>20</v>
      </c>
      <c r="O16" s="38"/>
      <c r="P16" s="38"/>
    </row>
    <row r="17" spans="1:16" s="39" customFormat="1" ht="12.75" x14ac:dyDescent="0.2">
      <c r="A17" s="66">
        <v>16</v>
      </c>
      <c r="B17" s="66">
        <v>1501</v>
      </c>
      <c r="C17" s="66">
        <v>15</v>
      </c>
      <c r="D17" s="66" t="s">
        <v>16</v>
      </c>
      <c r="E17" s="67">
        <v>763</v>
      </c>
      <c r="F17" s="67">
        <v>40</v>
      </c>
      <c r="G17" s="67">
        <f t="shared" si="1"/>
        <v>803</v>
      </c>
      <c r="H17" s="67">
        <f t="shared" si="2"/>
        <v>883.30000000000007</v>
      </c>
      <c r="I17" s="67">
        <f>I16+120</f>
        <v>47480</v>
      </c>
      <c r="J17" s="68">
        <f t="shared" si="3"/>
        <v>38126440</v>
      </c>
      <c r="K17" s="69">
        <f t="shared" si="4"/>
        <v>42701613</v>
      </c>
      <c r="L17" s="70">
        <f t="shared" si="5"/>
        <v>107000</v>
      </c>
      <c r="M17" s="69">
        <f t="shared" si="0"/>
        <v>3091550.0000000005</v>
      </c>
      <c r="N17" s="66" t="s">
        <v>20</v>
      </c>
      <c r="O17" s="38"/>
      <c r="P17" s="38"/>
    </row>
    <row r="18" spans="1:16" s="39" customFormat="1" ht="12.75" x14ac:dyDescent="0.2">
      <c r="A18" s="66">
        <v>17</v>
      </c>
      <c r="B18" s="66">
        <v>1502</v>
      </c>
      <c r="C18" s="66">
        <v>15</v>
      </c>
      <c r="D18" s="66" t="s">
        <v>16</v>
      </c>
      <c r="E18" s="67">
        <v>710</v>
      </c>
      <c r="F18" s="67">
        <v>71</v>
      </c>
      <c r="G18" s="67">
        <f t="shared" si="1"/>
        <v>781</v>
      </c>
      <c r="H18" s="67">
        <f t="shared" si="2"/>
        <v>859.1</v>
      </c>
      <c r="I18" s="67">
        <f>I17</f>
        <v>47480</v>
      </c>
      <c r="J18" s="68">
        <f t="shared" si="3"/>
        <v>37081880</v>
      </c>
      <c r="K18" s="69">
        <f t="shared" si="4"/>
        <v>41531706</v>
      </c>
      <c r="L18" s="70">
        <f t="shared" si="5"/>
        <v>104000</v>
      </c>
      <c r="M18" s="69">
        <f t="shared" si="0"/>
        <v>3006850</v>
      </c>
      <c r="N18" s="66" t="s">
        <v>20</v>
      </c>
      <c r="O18" s="38"/>
      <c r="P18" s="38"/>
    </row>
    <row r="19" spans="1:16" s="39" customFormat="1" ht="12.75" x14ac:dyDescent="0.2">
      <c r="A19" s="66">
        <v>18</v>
      </c>
      <c r="B19" s="66">
        <v>1503</v>
      </c>
      <c r="C19" s="66">
        <v>15</v>
      </c>
      <c r="D19" s="66" t="s">
        <v>16</v>
      </c>
      <c r="E19" s="67">
        <v>684</v>
      </c>
      <c r="F19" s="67">
        <v>74</v>
      </c>
      <c r="G19" s="67">
        <f t="shared" si="1"/>
        <v>758</v>
      </c>
      <c r="H19" s="67">
        <f t="shared" si="2"/>
        <v>833.80000000000007</v>
      </c>
      <c r="I19" s="67">
        <f>I18</f>
        <v>47480</v>
      </c>
      <c r="J19" s="68">
        <f t="shared" si="3"/>
        <v>35989840</v>
      </c>
      <c r="K19" s="69">
        <f t="shared" si="4"/>
        <v>40308621</v>
      </c>
      <c r="L19" s="70">
        <f t="shared" si="5"/>
        <v>101000</v>
      </c>
      <c r="M19" s="69">
        <f t="shared" si="0"/>
        <v>2918300.0000000005</v>
      </c>
      <c r="N19" s="66" t="s">
        <v>20</v>
      </c>
      <c r="O19" s="38"/>
      <c r="P19" s="38"/>
    </row>
    <row r="20" spans="1:16" s="39" customFormat="1" ht="12.75" x14ac:dyDescent="0.2">
      <c r="A20" s="66">
        <v>19</v>
      </c>
      <c r="B20" s="66">
        <v>1504</v>
      </c>
      <c r="C20" s="66">
        <v>15</v>
      </c>
      <c r="D20" s="66" t="s">
        <v>32</v>
      </c>
      <c r="E20" s="67">
        <v>493</v>
      </c>
      <c r="F20" s="67">
        <v>64</v>
      </c>
      <c r="G20" s="67">
        <f t="shared" si="1"/>
        <v>557</v>
      </c>
      <c r="H20" s="67">
        <f t="shared" si="2"/>
        <v>612.70000000000005</v>
      </c>
      <c r="I20" s="67">
        <f>I19</f>
        <v>47480</v>
      </c>
      <c r="J20" s="68">
        <f t="shared" si="3"/>
        <v>26446360</v>
      </c>
      <c r="K20" s="69">
        <f t="shared" si="4"/>
        <v>29619923</v>
      </c>
      <c r="L20" s="70">
        <f t="shared" si="5"/>
        <v>74000</v>
      </c>
      <c r="M20" s="69">
        <f t="shared" si="0"/>
        <v>2144450</v>
      </c>
      <c r="N20" s="66" t="s">
        <v>20</v>
      </c>
      <c r="O20" s="38"/>
      <c r="P20" s="38"/>
    </row>
    <row r="21" spans="1:16" s="39" customFormat="1" ht="12.75" x14ac:dyDescent="0.2">
      <c r="A21" s="66">
        <v>20</v>
      </c>
      <c r="B21" s="66">
        <v>1601</v>
      </c>
      <c r="C21" s="66">
        <v>16</v>
      </c>
      <c r="D21" s="66" t="s">
        <v>16</v>
      </c>
      <c r="E21" s="67">
        <v>763</v>
      </c>
      <c r="F21" s="67">
        <v>40</v>
      </c>
      <c r="G21" s="67">
        <f t="shared" si="1"/>
        <v>803</v>
      </c>
      <c r="H21" s="67">
        <f t="shared" si="2"/>
        <v>883.30000000000007</v>
      </c>
      <c r="I21" s="67">
        <f>I20+120</f>
        <v>47600</v>
      </c>
      <c r="J21" s="68">
        <f t="shared" si="3"/>
        <v>38222800</v>
      </c>
      <c r="K21" s="69">
        <f t="shared" si="4"/>
        <v>42809536</v>
      </c>
      <c r="L21" s="70">
        <f t="shared" si="5"/>
        <v>107000</v>
      </c>
      <c r="M21" s="69">
        <f t="shared" si="0"/>
        <v>3091550.0000000005</v>
      </c>
      <c r="N21" s="66" t="s">
        <v>20</v>
      </c>
      <c r="O21" s="38"/>
      <c r="P21" s="38"/>
    </row>
    <row r="22" spans="1:16" s="39" customFormat="1" ht="12.75" x14ac:dyDescent="0.2">
      <c r="A22" s="66">
        <v>21</v>
      </c>
      <c r="B22" s="66">
        <v>1602</v>
      </c>
      <c r="C22" s="66">
        <v>16</v>
      </c>
      <c r="D22" s="66" t="s">
        <v>16</v>
      </c>
      <c r="E22" s="67">
        <v>710</v>
      </c>
      <c r="F22" s="67">
        <v>71</v>
      </c>
      <c r="G22" s="67">
        <f t="shared" si="1"/>
        <v>781</v>
      </c>
      <c r="H22" s="67">
        <f t="shared" si="2"/>
        <v>859.1</v>
      </c>
      <c r="I22" s="67">
        <f>I21</f>
        <v>47600</v>
      </c>
      <c r="J22" s="68">
        <f t="shared" si="3"/>
        <v>37175600</v>
      </c>
      <c r="K22" s="69">
        <f t="shared" si="4"/>
        <v>41636672</v>
      </c>
      <c r="L22" s="70">
        <f t="shared" si="5"/>
        <v>104000</v>
      </c>
      <c r="M22" s="69">
        <f t="shared" si="0"/>
        <v>3006850</v>
      </c>
      <c r="N22" s="66" t="s">
        <v>20</v>
      </c>
      <c r="O22" s="38"/>
      <c r="P22" s="38"/>
    </row>
    <row r="23" spans="1:16" s="39" customFormat="1" ht="12.75" x14ac:dyDescent="0.2">
      <c r="A23" s="66">
        <v>22</v>
      </c>
      <c r="B23" s="66">
        <v>1603</v>
      </c>
      <c r="C23" s="66">
        <v>16</v>
      </c>
      <c r="D23" s="66" t="s">
        <v>16</v>
      </c>
      <c r="E23" s="67">
        <v>684</v>
      </c>
      <c r="F23" s="67">
        <v>74</v>
      </c>
      <c r="G23" s="67">
        <f t="shared" si="1"/>
        <v>758</v>
      </c>
      <c r="H23" s="67">
        <f t="shared" si="2"/>
        <v>833.80000000000007</v>
      </c>
      <c r="I23" s="67">
        <f>I22</f>
        <v>47600</v>
      </c>
      <c r="J23" s="68">
        <f t="shared" si="3"/>
        <v>36080800</v>
      </c>
      <c r="K23" s="69">
        <f t="shared" si="4"/>
        <v>40410496</v>
      </c>
      <c r="L23" s="70">
        <f t="shared" si="5"/>
        <v>101000</v>
      </c>
      <c r="M23" s="69">
        <f t="shared" si="0"/>
        <v>2918300.0000000005</v>
      </c>
      <c r="N23" s="66" t="s">
        <v>20</v>
      </c>
      <c r="O23" s="38"/>
      <c r="P23" s="38"/>
    </row>
    <row r="24" spans="1:16" s="39" customFormat="1" ht="12.75" x14ac:dyDescent="0.2">
      <c r="A24" s="66">
        <v>23</v>
      </c>
      <c r="B24" s="66">
        <v>1604</v>
      </c>
      <c r="C24" s="66">
        <v>16</v>
      </c>
      <c r="D24" s="66" t="s">
        <v>32</v>
      </c>
      <c r="E24" s="67">
        <v>493</v>
      </c>
      <c r="F24" s="67">
        <v>64</v>
      </c>
      <c r="G24" s="67">
        <f t="shared" si="1"/>
        <v>557</v>
      </c>
      <c r="H24" s="67">
        <f t="shared" si="2"/>
        <v>612.70000000000005</v>
      </c>
      <c r="I24" s="67">
        <f>I23</f>
        <v>47600</v>
      </c>
      <c r="J24" s="68">
        <f t="shared" si="3"/>
        <v>26513200</v>
      </c>
      <c r="K24" s="69">
        <f t="shared" si="4"/>
        <v>29694784</v>
      </c>
      <c r="L24" s="70">
        <f t="shared" si="5"/>
        <v>74000</v>
      </c>
      <c r="M24" s="69">
        <f t="shared" si="0"/>
        <v>2144450</v>
      </c>
      <c r="N24" s="66" t="s">
        <v>20</v>
      </c>
      <c r="O24" s="38"/>
      <c r="P24" s="38"/>
    </row>
    <row r="25" spans="1:16" s="39" customFormat="1" ht="12.75" x14ac:dyDescent="0.2">
      <c r="A25" s="66">
        <v>24</v>
      </c>
      <c r="B25" s="66">
        <v>1701</v>
      </c>
      <c r="C25" s="66">
        <v>17</v>
      </c>
      <c r="D25" s="66" t="s">
        <v>16</v>
      </c>
      <c r="E25" s="67">
        <v>763</v>
      </c>
      <c r="F25" s="67">
        <v>40</v>
      </c>
      <c r="G25" s="67">
        <f t="shared" si="1"/>
        <v>803</v>
      </c>
      <c r="H25" s="67">
        <f t="shared" si="2"/>
        <v>883.30000000000007</v>
      </c>
      <c r="I25" s="67">
        <f>I24+120</f>
        <v>47720</v>
      </c>
      <c r="J25" s="68">
        <f t="shared" si="3"/>
        <v>38319160</v>
      </c>
      <c r="K25" s="69">
        <f t="shared" si="4"/>
        <v>42917459</v>
      </c>
      <c r="L25" s="70">
        <f t="shared" si="5"/>
        <v>107500</v>
      </c>
      <c r="M25" s="69">
        <f t="shared" si="0"/>
        <v>3091550.0000000005</v>
      </c>
      <c r="N25" s="66" t="s">
        <v>20</v>
      </c>
      <c r="O25" s="38"/>
      <c r="P25" s="38"/>
    </row>
    <row r="26" spans="1:16" s="39" customFormat="1" ht="12.75" x14ac:dyDescent="0.2">
      <c r="A26" s="66">
        <v>25</v>
      </c>
      <c r="B26" s="66">
        <v>1702</v>
      </c>
      <c r="C26" s="66">
        <v>17</v>
      </c>
      <c r="D26" s="66" t="s">
        <v>16</v>
      </c>
      <c r="E26" s="67">
        <v>710</v>
      </c>
      <c r="F26" s="67">
        <v>71</v>
      </c>
      <c r="G26" s="67">
        <f t="shared" si="1"/>
        <v>781</v>
      </c>
      <c r="H26" s="67">
        <f t="shared" si="2"/>
        <v>859.1</v>
      </c>
      <c r="I26" s="67">
        <f>I25</f>
        <v>47720</v>
      </c>
      <c r="J26" s="68">
        <f t="shared" si="3"/>
        <v>37269320</v>
      </c>
      <c r="K26" s="69">
        <f t="shared" si="4"/>
        <v>41741638</v>
      </c>
      <c r="L26" s="70">
        <f t="shared" si="5"/>
        <v>104500</v>
      </c>
      <c r="M26" s="69">
        <f t="shared" si="0"/>
        <v>3006850</v>
      </c>
      <c r="N26" s="66" t="s">
        <v>20</v>
      </c>
      <c r="O26" s="38"/>
      <c r="P26" s="38"/>
    </row>
    <row r="27" spans="1:16" s="39" customFormat="1" ht="12.75" x14ac:dyDescent="0.2">
      <c r="A27" s="66">
        <v>26</v>
      </c>
      <c r="B27" s="66">
        <v>1703</v>
      </c>
      <c r="C27" s="66">
        <v>17</v>
      </c>
      <c r="D27" s="66" t="s">
        <v>16</v>
      </c>
      <c r="E27" s="67">
        <v>684</v>
      </c>
      <c r="F27" s="67">
        <v>74</v>
      </c>
      <c r="G27" s="67">
        <f t="shared" si="1"/>
        <v>758</v>
      </c>
      <c r="H27" s="67">
        <f t="shared" si="2"/>
        <v>833.80000000000007</v>
      </c>
      <c r="I27" s="67">
        <f>I26</f>
        <v>47720</v>
      </c>
      <c r="J27" s="68">
        <f t="shared" si="3"/>
        <v>36171760</v>
      </c>
      <c r="K27" s="69">
        <f t="shared" si="4"/>
        <v>40512371</v>
      </c>
      <c r="L27" s="70">
        <f t="shared" si="5"/>
        <v>101500</v>
      </c>
      <c r="M27" s="69">
        <f t="shared" si="0"/>
        <v>2918300.0000000005</v>
      </c>
      <c r="N27" s="66" t="s">
        <v>20</v>
      </c>
      <c r="O27" s="38"/>
      <c r="P27" s="38"/>
    </row>
    <row r="28" spans="1:16" s="39" customFormat="1" ht="12.75" x14ac:dyDescent="0.2">
      <c r="A28" s="66">
        <v>27</v>
      </c>
      <c r="B28" s="66">
        <v>1704</v>
      </c>
      <c r="C28" s="66">
        <v>17</v>
      </c>
      <c r="D28" s="66" t="s">
        <v>32</v>
      </c>
      <c r="E28" s="67">
        <v>493</v>
      </c>
      <c r="F28" s="67">
        <v>64</v>
      </c>
      <c r="G28" s="67">
        <f t="shared" si="1"/>
        <v>557</v>
      </c>
      <c r="H28" s="67">
        <f t="shared" si="2"/>
        <v>612.70000000000005</v>
      </c>
      <c r="I28" s="67">
        <f>I27</f>
        <v>47720</v>
      </c>
      <c r="J28" s="68">
        <f t="shared" si="3"/>
        <v>26580040</v>
      </c>
      <c r="K28" s="69">
        <f t="shared" si="4"/>
        <v>29769645</v>
      </c>
      <c r="L28" s="70">
        <f t="shared" si="5"/>
        <v>74500</v>
      </c>
      <c r="M28" s="69">
        <f t="shared" si="0"/>
        <v>2144450</v>
      </c>
      <c r="N28" s="66" t="s">
        <v>20</v>
      </c>
      <c r="O28" s="38"/>
      <c r="P28" s="38"/>
    </row>
    <row r="29" spans="1:16" s="39" customFormat="1" ht="12.75" x14ac:dyDescent="0.2">
      <c r="A29" s="66">
        <v>28</v>
      </c>
      <c r="B29" s="66">
        <v>1802</v>
      </c>
      <c r="C29" s="66">
        <v>18</v>
      </c>
      <c r="D29" s="66" t="s">
        <v>16</v>
      </c>
      <c r="E29" s="67">
        <v>710</v>
      </c>
      <c r="F29" s="67">
        <v>71</v>
      </c>
      <c r="G29" s="67">
        <f t="shared" si="1"/>
        <v>781</v>
      </c>
      <c r="H29" s="67">
        <f t="shared" si="2"/>
        <v>859.1</v>
      </c>
      <c r="I29" s="67">
        <f>I28+120</f>
        <v>47840</v>
      </c>
      <c r="J29" s="68">
        <f t="shared" si="3"/>
        <v>37363040</v>
      </c>
      <c r="K29" s="69">
        <f t="shared" si="4"/>
        <v>41846605</v>
      </c>
      <c r="L29" s="70">
        <f t="shared" si="5"/>
        <v>104500</v>
      </c>
      <c r="M29" s="69">
        <f t="shared" si="0"/>
        <v>3006850</v>
      </c>
      <c r="N29" s="66" t="s">
        <v>20</v>
      </c>
      <c r="O29" s="38"/>
      <c r="P29" s="38"/>
    </row>
    <row r="30" spans="1:16" s="39" customFormat="1" ht="12.75" x14ac:dyDescent="0.2">
      <c r="A30" s="66">
        <v>29</v>
      </c>
      <c r="B30" s="66">
        <v>1803</v>
      </c>
      <c r="C30" s="66">
        <v>18</v>
      </c>
      <c r="D30" s="66" t="s">
        <v>16</v>
      </c>
      <c r="E30" s="67">
        <v>684</v>
      </c>
      <c r="F30" s="67">
        <v>74</v>
      </c>
      <c r="G30" s="67">
        <f t="shared" si="1"/>
        <v>758</v>
      </c>
      <c r="H30" s="67">
        <f t="shared" si="2"/>
        <v>833.80000000000007</v>
      </c>
      <c r="I30" s="67">
        <f>I29</f>
        <v>47840</v>
      </c>
      <c r="J30" s="68">
        <f t="shared" si="3"/>
        <v>36262720</v>
      </c>
      <c r="K30" s="69">
        <f t="shared" si="4"/>
        <v>40614246</v>
      </c>
      <c r="L30" s="70">
        <f t="shared" si="5"/>
        <v>101500</v>
      </c>
      <c r="M30" s="69">
        <f t="shared" si="0"/>
        <v>2918300.0000000005</v>
      </c>
      <c r="N30" s="66" t="s">
        <v>20</v>
      </c>
      <c r="O30" s="38"/>
      <c r="P30" s="38"/>
    </row>
    <row r="31" spans="1:16" s="39" customFormat="1" ht="12.75" x14ac:dyDescent="0.2">
      <c r="A31" s="66">
        <v>30</v>
      </c>
      <c r="B31" s="66">
        <v>1804</v>
      </c>
      <c r="C31" s="66">
        <v>18</v>
      </c>
      <c r="D31" s="66" t="s">
        <v>32</v>
      </c>
      <c r="E31" s="67">
        <v>493</v>
      </c>
      <c r="F31" s="67">
        <v>64</v>
      </c>
      <c r="G31" s="67">
        <f t="shared" si="1"/>
        <v>557</v>
      </c>
      <c r="H31" s="67">
        <f t="shared" si="2"/>
        <v>612.70000000000005</v>
      </c>
      <c r="I31" s="67">
        <f>I30</f>
        <v>47840</v>
      </c>
      <c r="J31" s="68">
        <f t="shared" si="3"/>
        <v>26646880</v>
      </c>
      <c r="K31" s="69">
        <f t="shared" si="4"/>
        <v>29844506</v>
      </c>
      <c r="L31" s="70">
        <f t="shared" si="5"/>
        <v>74500</v>
      </c>
      <c r="M31" s="69">
        <f t="shared" si="0"/>
        <v>2144450</v>
      </c>
      <c r="N31" s="66" t="s">
        <v>20</v>
      </c>
      <c r="O31" s="38"/>
      <c r="P31" s="38"/>
    </row>
    <row r="32" spans="1:16" s="39" customFormat="1" ht="12.75" x14ac:dyDescent="0.2">
      <c r="A32" s="66">
        <v>31</v>
      </c>
      <c r="B32" s="66">
        <v>1901</v>
      </c>
      <c r="C32" s="66">
        <v>19</v>
      </c>
      <c r="D32" s="66" t="s">
        <v>16</v>
      </c>
      <c r="E32" s="67">
        <v>763</v>
      </c>
      <c r="F32" s="67">
        <v>40</v>
      </c>
      <c r="G32" s="67">
        <f t="shared" si="1"/>
        <v>803</v>
      </c>
      <c r="H32" s="67">
        <f t="shared" si="2"/>
        <v>883.30000000000007</v>
      </c>
      <c r="I32" s="67">
        <f>I31+120</f>
        <v>47960</v>
      </c>
      <c r="J32" s="68">
        <f t="shared" si="3"/>
        <v>38511880</v>
      </c>
      <c r="K32" s="69">
        <f t="shared" si="4"/>
        <v>43133306</v>
      </c>
      <c r="L32" s="70">
        <f t="shared" si="5"/>
        <v>108000</v>
      </c>
      <c r="M32" s="69">
        <f t="shared" si="0"/>
        <v>3091550.0000000005</v>
      </c>
      <c r="N32" s="66" t="s">
        <v>20</v>
      </c>
      <c r="O32" s="38"/>
      <c r="P32" s="38"/>
    </row>
    <row r="33" spans="1:16" s="39" customFormat="1" ht="12.75" x14ac:dyDescent="0.2">
      <c r="A33" s="66">
        <v>32</v>
      </c>
      <c r="B33" s="66">
        <v>1902</v>
      </c>
      <c r="C33" s="66">
        <v>19</v>
      </c>
      <c r="D33" s="66" t="s">
        <v>16</v>
      </c>
      <c r="E33" s="67">
        <v>710</v>
      </c>
      <c r="F33" s="67">
        <v>71</v>
      </c>
      <c r="G33" s="67">
        <f t="shared" si="1"/>
        <v>781</v>
      </c>
      <c r="H33" s="67">
        <f t="shared" si="2"/>
        <v>859.1</v>
      </c>
      <c r="I33" s="67">
        <f>I32</f>
        <v>47960</v>
      </c>
      <c r="J33" s="68">
        <f t="shared" si="3"/>
        <v>37456760</v>
      </c>
      <c r="K33" s="69">
        <f t="shared" si="4"/>
        <v>41951571</v>
      </c>
      <c r="L33" s="70">
        <f t="shared" si="5"/>
        <v>105000</v>
      </c>
      <c r="M33" s="69">
        <f t="shared" si="0"/>
        <v>3006850</v>
      </c>
      <c r="N33" s="66" t="s">
        <v>20</v>
      </c>
      <c r="O33" s="38"/>
      <c r="P33" s="38"/>
    </row>
    <row r="34" spans="1:16" s="39" customFormat="1" ht="12.75" x14ac:dyDescent="0.2">
      <c r="A34" s="66">
        <v>33</v>
      </c>
      <c r="B34" s="66">
        <v>1903</v>
      </c>
      <c r="C34" s="66">
        <v>19</v>
      </c>
      <c r="D34" s="66" t="s">
        <v>16</v>
      </c>
      <c r="E34" s="67">
        <v>684</v>
      </c>
      <c r="F34" s="67">
        <v>74</v>
      </c>
      <c r="G34" s="67">
        <f t="shared" si="1"/>
        <v>758</v>
      </c>
      <c r="H34" s="67">
        <f t="shared" si="2"/>
        <v>833.80000000000007</v>
      </c>
      <c r="I34" s="67">
        <f>I33</f>
        <v>47960</v>
      </c>
      <c r="J34" s="68">
        <f t="shared" si="3"/>
        <v>36353680</v>
      </c>
      <c r="K34" s="69">
        <f t="shared" si="4"/>
        <v>40716122</v>
      </c>
      <c r="L34" s="70">
        <f t="shared" si="5"/>
        <v>102000</v>
      </c>
      <c r="M34" s="69">
        <f t="shared" si="0"/>
        <v>2918300.0000000005</v>
      </c>
      <c r="N34" s="66" t="s">
        <v>20</v>
      </c>
      <c r="O34" s="38"/>
      <c r="P34" s="38"/>
    </row>
    <row r="35" spans="1:16" s="39" customFormat="1" ht="12.75" x14ac:dyDescent="0.2">
      <c r="A35" s="66">
        <v>34</v>
      </c>
      <c r="B35" s="66">
        <v>1904</v>
      </c>
      <c r="C35" s="66">
        <v>19</v>
      </c>
      <c r="D35" s="66" t="s">
        <v>32</v>
      </c>
      <c r="E35" s="67">
        <v>493</v>
      </c>
      <c r="F35" s="67">
        <v>64</v>
      </c>
      <c r="G35" s="67">
        <f t="shared" si="1"/>
        <v>557</v>
      </c>
      <c r="H35" s="67">
        <f t="shared" si="2"/>
        <v>612.70000000000005</v>
      </c>
      <c r="I35" s="67">
        <f>I34</f>
        <v>47960</v>
      </c>
      <c r="J35" s="68">
        <f t="shared" si="3"/>
        <v>26713720</v>
      </c>
      <c r="K35" s="69">
        <f t="shared" si="4"/>
        <v>29919366</v>
      </c>
      <c r="L35" s="70">
        <f t="shared" si="5"/>
        <v>75000</v>
      </c>
      <c r="M35" s="69">
        <f t="shared" si="0"/>
        <v>2144450</v>
      </c>
      <c r="N35" s="66" t="s">
        <v>20</v>
      </c>
      <c r="O35" s="38"/>
      <c r="P35" s="38"/>
    </row>
    <row r="36" spans="1:16" s="39" customFormat="1" ht="12.75" x14ac:dyDescent="0.2">
      <c r="A36" s="66">
        <v>35</v>
      </c>
      <c r="B36" s="66">
        <v>2001</v>
      </c>
      <c r="C36" s="66">
        <v>20</v>
      </c>
      <c r="D36" s="66" t="s">
        <v>16</v>
      </c>
      <c r="E36" s="67">
        <v>763</v>
      </c>
      <c r="F36" s="67">
        <v>40</v>
      </c>
      <c r="G36" s="67">
        <f t="shared" si="1"/>
        <v>803</v>
      </c>
      <c r="H36" s="67">
        <f t="shared" si="2"/>
        <v>883.30000000000007</v>
      </c>
      <c r="I36" s="67">
        <f>I35+120</f>
        <v>48080</v>
      </c>
      <c r="J36" s="68">
        <f t="shared" si="3"/>
        <v>38608240</v>
      </c>
      <c r="K36" s="69">
        <f t="shared" si="4"/>
        <v>43241229</v>
      </c>
      <c r="L36" s="70">
        <f t="shared" si="5"/>
        <v>108000</v>
      </c>
      <c r="M36" s="69">
        <f t="shared" si="0"/>
        <v>3091550.0000000005</v>
      </c>
      <c r="N36" s="66" t="s">
        <v>20</v>
      </c>
      <c r="O36" s="38"/>
      <c r="P36" s="38"/>
    </row>
    <row r="37" spans="1:16" s="39" customFormat="1" ht="12.75" x14ac:dyDescent="0.2">
      <c r="A37" s="66">
        <v>36</v>
      </c>
      <c r="B37" s="66">
        <v>2002</v>
      </c>
      <c r="C37" s="66">
        <v>20</v>
      </c>
      <c r="D37" s="66" t="s">
        <v>16</v>
      </c>
      <c r="E37" s="67">
        <v>710</v>
      </c>
      <c r="F37" s="67">
        <v>71</v>
      </c>
      <c r="G37" s="67">
        <f t="shared" si="1"/>
        <v>781</v>
      </c>
      <c r="H37" s="67">
        <f t="shared" si="2"/>
        <v>859.1</v>
      </c>
      <c r="I37" s="67">
        <f>I36</f>
        <v>48080</v>
      </c>
      <c r="J37" s="68">
        <f t="shared" si="3"/>
        <v>37550480</v>
      </c>
      <c r="K37" s="69">
        <f t="shared" si="4"/>
        <v>42056538</v>
      </c>
      <c r="L37" s="70">
        <f t="shared" si="5"/>
        <v>105000</v>
      </c>
      <c r="M37" s="69">
        <f t="shared" si="0"/>
        <v>3006850</v>
      </c>
      <c r="N37" s="66" t="s">
        <v>20</v>
      </c>
      <c r="O37" s="38"/>
      <c r="P37" s="38"/>
    </row>
    <row r="38" spans="1:16" s="39" customFormat="1" ht="12.75" x14ac:dyDescent="0.2">
      <c r="A38" s="66">
        <v>37</v>
      </c>
      <c r="B38" s="66">
        <v>2003</v>
      </c>
      <c r="C38" s="66">
        <v>20</v>
      </c>
      <c r="D38" s="66" t="s">
        <v>16</v>
      </c>
      <c r="E38" s="67">
        <v>684</v>
      </c>
      <c r="F38" s="67">
        <v>74</v>
      </c>
      <c r="G38" s="67">
        <f t="shared" si="1"/>
        <v>758</v>
      </c>
      <c r="H38" s="67">
        <f t="shared" si="2"/>
        <v>833.80000000000007</v>
      </c>
      <c r="I38" s="67">
        <f>I37</f>
        <v>48080</v>
      </c>
      <c r="J38" s="68">
        <f t="shared" si="3"/>
        <v>36444640</v>
      </c>
      <c r="K38" s="69">
        <f t="shared" si="4"/>
        <v>40817997</v>
      </c>
      <c r="L38" s="70">
        <f t="shared" si="5"/>
        <v>102000</v>
      </c>
      <c r="M38" s="69">
        <f t="shared" si="0"/>
        <v>2918300.0000000005</v>
      </c>
      <c r="N38" s="66" t="s">
        <v>20</v>
      </c>
      <c r="O38" s="38"/>
      <c r="P38" s="38"/>
    </row>
    <row r="39" spans="1:16" s="39" customFormat="1" ht="12.75" x14ac:dyDescent="0.2">
      <c r="A39" s="66">
        <v>38</v>
      </c>
      <c r="B39" s="66">
        <v>2004</v>
      </c>
      <c r="C39" s="66">
        <v>20</v>
      </c>
      <c r="D39" s="66" t="s">
        <v>32</v>
      </c>
      <c r="E39" s="67">
        <v>493</v>
      </c>
      <c r="F39" s="67">
        <v>64</v>
      </c>
      <c r="G39" s="67">
        <f t="shared" si="1"/>
        <v>557</v>
      </c>
      <c r="H39" s="67">
        <f t="shared" si="2"/>
        <v>612.70000000000005</v>
      </c>
      <c r="I39" s="67">
        <f>I38</f>
        <v>48080</v>
      </c>
      <c r="J39" s="68">
        <f t="shared" si="3"/>
        <v>26780560</v>
      </c>
      <c r="K39" s="69">
        <f t="shared" si="4"/>
        <v>29994227</v>
      </c>
      <c r="L39" s="70">
        <f t="shared" si="5"/>
        <v>75000</v>
      </c>
      <c r="M39" s="69">
        <f t="shared" si="0"/>
        <v>2144450</v>
      </c>
      <c r="N39" s="66" t="s">
        <v>20</v>
      </c>
      <c r="O39" s="38"/>
      <c r="P39" s="38"/>
    </row>
    <row r="40" spans="1:16" s="39" customFormat="1" ht="12.75" x14ac:dyDescent="0.2">
      <c r="A40" s="66">
        <v>39</v>
      </c>
      <c r="B40" s="66">
        <v>2101</v>
      </c>
      <c r="C40" s="66">
        <v>21</v>
      </c>
      <c r="D40" s="66" t="s">
        <v>16</v>
      </c>
      <c r="E40" s="67">
        <v>763</v>
      </c>
      <c r="F40" s="67">
        <v>40</v>
      </c>
      <c r="G40" s="67">
        <f t="shared" si="1"/>
        <v>803</v>
      </c>
      <c r="H40" s="67">
        <f t="shared" si="2"/>
        <v>883.30000000000007</v>
      </c>
      <c r="I40" s="67">
        <f>I39+120</f>
        <v>48200</v>
      </c>
      <c r="J40" s="68">
        <f t="shared" si="3"/>
        <v>38704600</v>
      </c>
      <c r="K40" s="69">
        <f t="shared" si="4"/>
        <v>43349152</v>
      </c>
      <c r="L40" s="70">
        <f t="shared" si="5"/>
        <v>108500</v>
      </c>
      <c r="M40" s="69">
        <f t="shared" si="0"/>
        <v>3091550.0000000005</v>
      </c>
      <c r="N40" s="66" t="s">
        <v>20</v>
      </c>
      <c r="O40" s="38"/>
      <c r="P40" s="38"/>
    </row>
    <row r="41" spans="1:16" s="39" customFormat="1" ht="12.75" x14ac:dyDescent="0.2">
      <c r="A41" s="66">
        <v>40</v>
      </c>
      <c r="B41" s="66">
        <v>2102</v>
      </c>
      <c r="C41" s="66">
        <v>21</v>
      </c>
      <c r="D41" s="66" t="s">
        <v>16</v>
      </c>
      <c r="E41" s="67">
        <v>710</v>
      </c>
      <c r="F41" s="67">
        <v>71</v>
      </c>
      <c r="G41" s="67">
        <f t="shared" si="1"/>
        <v>781</v>
      </c>
      <c r="H41" s="67">
        <f t="shared" si="2"/>
        <v>859.1</v>
      </c>
      <c r="I41" s="67">
        <f>I40</f>
        <v>48200</v>
      </c>
      <c r="J41" s="68">
        <f t="shared" si="3"/>
        <v>37644200</v>
      </c>
      <c r="K41" s="69">
        <f t="shared" si="4"/>
        <v>42161504</v>
      </c>
      <c r="L41" s="70">
        <f t="shared" si="5"/>
        <v>105500</v>
      </c>
      <c r="M41" s="69">
        <f t="shared" si="0"/>
        <v>3006850</v>
      </c>
      <c r="N41" s="66" t="s">
        <v>20</v>
      </c>
      <c r="O41" s="38"/>
      <c r="P41" s="38"/>
    </row>
    <row r="42" spans="1:16" s="39" customFormat="1" ht="12.75" x14ac:dyDescent="0.2">
      <c r="A42" s="66">
        <v>41</v>
      </c>
      <c r="B42" s="66">
        <v>2103</v>
      </c>
      <c r="C42" s="66">
        <v>21</v>
      </c>
      <c r="D42" s="66" t="s">
        <v>16</v>
      </c>
      <c r="E42" s="67">
        <v>684</v>
      </c>
      <c r="F42" s="67">
        <v>74</v>
      </c>
      <c r="G42" s="67">
        <f t="shared" si="1"/>
        <v>758</v>
      </c>
      <c r="H42" s="67">
        <f t="shared" si="2"/>
        <v>833.80000000000007</v>
      </c>
      <c r="I42" s="67">
        <f>I41</f>
        <v>48200</v>
      </c>
      <c r="J42" s="68">
        <f t="shared" si="3"/>
        <v>36535600</v>
      </c>
      <c r="K42" s="69">
        <f t="shared" si="4"/>
        <v>40919872</v>
      </c>
      <c r="L42" s="70">
        <f t="shared" si="5"/>
        <v>102500</v>
      </c>
      <c r="M42" s="69">
        <f t="shared" si="0"/>
        <v>2918300.0000000005</v>
      </c>
      <c r="N42" s="66" t="s">
        <v>20</v>
      </c>
      <c r="O42" s="38"/>
      <c r="P42" s="38"/>
    </row>
    <row r="43" spans="1:16" s="39" customFormat="1" ht="12.75" x14ac:dyDescent="0.2">
      <c r="A43" s="66">
        <v>42</v>
      </c>
      <c r="B43" s="66">
        <v>2104</v>
      </c>
      <c r="C43" s="66">
        <v>21</v>
      </c>
      <c r="D43" s="66" t="s">
        <v>32</v>
      </c>
      <c r="E43" s="67">
        <v>493</v>
      </c>
      <c r="F43" s="67">
        <v>64</v>
      </c>
      <c r="G43" s="67">
        <f t="shared" si="1"/>
        <v>557</v>
      </c>
      <c r="H43" s="67">
        <f t="shared" si="2"/>
        <v>612.70000000000005</v>
      </c>
      <c r="I43" s="67">
        <f>I42</f>
        <v>48200</v>
      </c>
      <c r="J43" s="68">
        <f t="shared" si="3"/>
        <v>26847400</v>
      </c>
      <c r="K43" s="69">
        <f t="shared" si="4"/>
        <v>30069088</v>
      </c>
      <c r="L43" s="70">
        <f t="shared" si="5"/>
        <v>75000</v>
      </c>
      <c r="M43" s="69">
        <f t="shared" si="0"/>
        <v>2144450</v>
      </c>
      <c r="N43" s="66" t="s">
        <v>20</v>
      </c>
      <c r="O43" s="38"/>
      <c r="P43" s="38"/>
    </row>
    <row r="44" spans="1:16" s="39" customFormat="1" ht="12.75" x14ac:dyDescent="0.2">
      <c r="A44" s="66">
        <v>43</v>
      </c>
      <c r="B44" s="66">
        <v>2201</v>
      </c>
      <c r="C44" s="66">
        <v>22</v>
      </c>
      <c r="D44" s="66" t="s">
        <v>16</v>
      </c>
      <c r="E44" s="67">
        <v>763</v>
      </c>
      <c r="F44" s="67">
        <v>40</v>
      </c>
      <c r="G44" s="67">
        <f t="shared" si="1"/>
        <v>803</v>
      </c>
      <c r="H44" s="67">
        <f t="shared" si="2"/>
        <v>883.30000000000007</v>
      </c>
      <c r="I44" s="67">
        <f>I43+120</f>
        <v>48320</v>
      </c>
      <c r="J44" s="68">
        <f t="shared" si="3"/>
        <v>38800960</v>
      </c>
      <c r="K44" s="69">
        <f t="shared" si="4"/>
        <v>43457075</v>
      </c>
      <c r="L44" s="70">
        <f t="shared" si="5"/>
        <v>108500</v>
      </c>
      <c r="M44" s="69">
        <f t="shared" si="0"/>
        <v>3091550.0000000005</v>
      </c>
      <c r="N44" s="66" t="s">
        <v>20</v>
      </c>
      <c r="O44" s="38"/>
      <c r="P44" s="38"/>
    </row>
    <row r="45" spans="1:16" s="39" customFormat="1" ht="12.75" x14ac:dyDescent="0.2">
      <c r="A45" s="66">
        <v>44</v>
      </c>
      <c r="B45" s="66">
        <v>2202</v>
      </c>
      <c r="C45" s="66">
        <v>22</v>
      </c>
      <c r="D45" s="66" t="s">
        <v>16</v>
      </c>
      <c r="E45" s="67">
        <v>710</v>
      </c>
      <c r="F45" s="67">
        <v>71</v>
      </c>
      <c r="G45" s="67">
        <f t="shared" si="1"/>
        <v>781</v>
      </c>
      <c r="H45" s="67">
        <f t="shared" si="2"/>
        <v>859.1</v>
      </c>
      <c r="I45" s="67">
        <f>I44</f>
        <v>48320</v>
      </c>
      <c r="J45" s="68">
        <f t="shared" si="3"/>
        <v>37737920</v>
      </c>
      <c r="K45" s="69">
        <f t="shared" si="4"/>
        <v>42266470</v>
      </c>
      <c r="L45" s="70">
        <f t="shared" si="5"/>
        <v>105500</v>
      </c>
      <c r="M45" s="69">
        <f t="shared" si="0"/>
        <v>3006850</v>
      </c>
      <c r="N45" s="66" t="s">
        <v>20</v>
      </c>
      <c r="O45" s="38"/>
      <c r="P45" s="38"/>
    </row>
    <row r="46" spans="1:16" s="39" customFormat="1" ht="12.75" x14ac:dyDescent="0.2">
      <c r="A46" s="66">
        <v>45</v>
      </c>
      <c r="B46" s="66">
        <v>2203</v>
      </c>
      <c r="C46" s="66">
        <v>22</v>
      </c>
      <c r="D46" s="66" t="s">
        <v>16</v>
      </c>
      <c r="E46" s="67">
        <v>684</v>
      </c>
      <c r="F46" s="67">
        <v>74</v>
      </c>
      <c r="G46" s="67">
        <f t="shared" si="1"/>
        <v>758</v>
      </c>
      <c r="H46" s="67">
        <f t="shared" si="2"/>
        <v>833.80000000000007</v>
      </c>
      <c r="I46" s="67">
        <f>I45</f>
        <v>48320</v>
      </c>
      <c r="J46" s="68">
        <f t="shared" si="3"/>
        <v>36626560</v>
      </c>
      <c r="K46" s="69">
        <f t="shared" si="4"/>
        <v>41021747</v>
      </c>
      <c r="L46" s="70">
        <f t="shared" si="5"/>
        <v>102500</v>
      </c>
      <c r="M46" s="69">
        <f t="shared" si="0"/>
        <v>2918300.0000000005</v>
      </c>
      <c r="N46" s="66" t="s">
        <v>20</v>
      </c>
      <c r="O46" s="38"/>
      <c r="P46" s="38"/>
    </row>
    <row r="47" spans="1:16" s="39" customFormat="1" ht="12.75" x14ac:dyDescent="0.2">
      <c r="A47" s="66">
        <v>46</v>
      </c>
      <c r="B47" s="66">
        <v>2204</v>
      </c>
      <c r="C47" s="66">
        <v>22</v>
      </c>
      <c r="D47" s="66" t="s">
        <v>32</v>
      </c>
      <c r="E47" s="67">
        <v>493</v>
      </c>
      <c r="F47" s="67">
        <v>64</v>
      </c>
      <c r="G47" s="67">
        <f t="shared" si="1"/>
        <v>557</v>
      </c>
      <c r="H47" s="67">
        <f t="shared" si="2"/>
        <v>612.70000000000005</v>
      </c>
      <c r="I47" s="67">
        <f>I46</f>
        <v>48320</v>
      </c>
      <c r="J47" s="68">
        <f t="shared" si="3"/>
        <v>26914240</v>
      </c>
      <c r="K47" s="69">
        <f t="shared" si="4"/>
        <v>30143949</v>
      </c>
      <c r="L47" s="70">
        <f t="shared" si="5"/>
        <v>75500</v>
      </c>
      <c r="M47" s="69">
        <f t="shared" si="0"/>
        <v>2144450</v>
      </c>
      <c r="N47" s="66" t="s">
        <v>20</v>
      </c>
      <c r="O47" s="38"/>
      <c r="P47" s="38"/>
    </row>
    <row r="48" spans="1:16" s="39" customFormat="1" ht="12.75" x14ac:dyDescent="0.2">
      <c r="A48" s="66">
        <v>47</v>
      </c>
      <c r="B48" s="66">
        <v>2301</v>
      </c>
      <c r="C48" s="66">
        <v>23</v>
      </c>
      <c r="D48" s="66" t="s">
        <v>16</v>
      </c>
      <c r="E48" s="67">
        <v>763</v>
      </c>
      <c r="F48" s="67">
        <v>40</v>
      </c>
      <c r="G48" s="67">
        <f t="shared" si="1"/>
        <v>803</v>
      </c>
      <c r="H48" s="67">
        <f t="shared" si="2"/>
        <v>883.30000000000007</v>
      </c>
      <c r="I48" s="67">
        <f>I47+120</f>
        <v>48440</v>
      </c>
      <c r="J48" s="68">
        <f t="shared" si="3"/>
        <v>38897320</v>
      </c>
      <c r="K48" s="69">
        <f t="shared" si="4"/>
        <v>43564998</v>
      </c>
      <c r="L48" s="70">
        <f t="shared" si="5"/>
        <v>109000</v>
      </c>
      <c r="M48" s="69">
        <f t="shared" si="0"/>
        <v>3091550.0000000005</v>
      </c>
      <c r="N48" s="66" t="s">
        <v>20</v>
      </c>
      <c r="O48" s="38"/>
      <c r="P48" s="38"/>
    </row>
    <row r="49" spans="1:16" s="39" customFormat="1" ht="12.75" x14ac:dyDescent="0.2">
      <c r="A49" s="66">
        <v>48</v>
      </c>
      <c r="B49" s="66">
        <v>2302</v>
      </c>
      <c r="C49" s="66">
        <v>23</v>
      </c>
      <c r="D49" s="66" t="s">
        <v>16</v>
      </c>
      <c r="E49" s="67">
        <v>710</v>
      </c>
      <c r="F49" s="67">
        <v>71</v>
      </c>
      <c r="G49" s="67">
        <f t="shared" si="1"/>
        <v>781</v>
      </c>
      <c r="H49" s="67">
        <f t="shared" si="2"/>
        <v>859.1</v>
      </c>
      <c r="I49" s="67">
        <f>I48</f>
        <v>48440</v>
      </c>
      <c r="J49" s="68">
        <f t="shared" si="3"/>
        <v>37831640</v>
      </c>
      <c r="K49" s="69">
        <f t="shared" si="4"/>
        <v>42371437</v>
      </c>
      <c r="L49" s="70">
        <f t="shared" si="5"/>
        <v>106000</v>
      </c>
      <c r="M49" s="69">
        <f t="shared" si="0"/>
        <v>3006850</v>
      </c>
      <c r="N49" s="66" t="s">
        <v>20</v>
      </c>
      <c r="O49" s="38"/>
      <c r="P49" s="38"/>
    </row>
    <row r="50" spans="1:16" s="39" customFormat="1" ht="12.75" x14ac:dyDescent="0.2">
      <c r="A50" s="66">
        <v>49</v>
      </c>
      <c r="B50" s="66">
        <v>2303</v>
      </c>
      <c r="C50" s="66">
        <v>23</v>
      </c>
      <c r="D50" s="66" t="s">
        <v>16</v>
      </c>
      <c r="E50" s="67">
        <v>684</v>
      </c>
      <c r="F50" s="67">
        <v>74</v>
      </c>
      <c r="G50" s="67">
        <f t="shared" si="1"/>
        <v>758</v>
      </c>
      <c r="H50" s="67">
        <f t="shared" si="2"/>
        <v>833.80000000000007</v>
      </c>
      <c r="I50" s="67">
        <f>I49</f>
        <v>48440</v>
      </c>
      <c r="J50" s="68">
        <f t="shared" si="3"/>
        <v>36717520</v>
      </c>
      <c r="K50" s="69">
        <f t="shared" si="4"/>
        <v>41123622</v>
      </c>
      <c r="L50" s="70">
        <f t="shared" si="5"/>
        <v>103000</v>
      </c>
      <c r="M50" s="69">
        <f t="shared" si="0"/>
        <v>2918300.0000000005</v>
      </c>
      <c r="N50" s="66" t="s">
        <v>20</v>
      </c>
      <c r="O50" s="38"/>
      <c r="P50" s="38"/>
    </row>
    <row r="51" spans="1:16" s="39" customFormat="1" ht="12.75" x14ac:dyDescent="0.2">
      <c r="A51" s="66">
        <v>50</v>
      </c>
      <c r="B51" s="66">
        <v>2304</v>
      </c>
      <c r="C51" s="66">
        <v>23</v>
      </c>
      <c r="D51" s="66" t="s">
        <v>32</v>
      </c>
      <c r="E51" s="67">
        <v>493</v>
      </c>
      <c r="F51" s="67">
        <v>64</v>
      </c>
      <c r="G51" s="67">
        <f t="shared" si="1"/>
        <v>557</v>
      </c>
      <c r="H51" s="67">
        <f t="shared" si="2"/>
        <v>612.70000000000005</v>
      </c>
      <c r="I51" s="67">
        <f>I50</f>
        <v>48440</v>
      </c>
      <c r="J51" s="68">
        <f t="shared" si="3"/>
        <v>26981080</v>
      </c>
      <c r="K51" s="69">
        <f t="shared" si="4"/>
        <v>30218810</v>
      </c>
      <c r="L51" s="70">
        <f t="shared" si="5"/>
        <v>75500</v>
      </c>
      <c r="M51" s="69">
        <f t="shared" si="0"/>
        <v>2144450</v>
      </c>
      <c r="N51" s="66" t="s">
        <v>20</v>
      </c>
      <c r="O51" s="38"/>
      <c r="P51" s="38"/>
    </row>
    <row r="52" spans="1:16" s="39" customFormat="1" ht="12.75" x14ac:dyDescent="0.2">
      <c r="A52" s="66">
        <v>51</v>
      </c>
      <c r="B52" s="66">
        <v>2401</v>
      </c>
      <c r="C52" s="66">
        <v>24</v>
      </c>
      <c r="D52" s="66" t="s">
        <v>16</v>
      </c>
      <c r="E52" s="67">
        <v>763</v>
      </c>
      <c r="F52" s="67">
        <v>40</v>
      </c>
      <c r="G52" s="67">
        <f t="shared" si="1"/>
        <v>803</v>
      </c>
      <c r="H52" s="67">
        <f t="shared" si="2"/>
        <v>883.30000000000007</v>
      </c>
      <c r="I52" s="67">
        <f>I51+120</f>
        <v>48560</v>
      </c>
      <c r="J52" s="68">
        <f t="shared" si="3"/>
        <v>38993680</v>
      </c>
      <c r="K52" s="69">
        <f t="shared" si="4"/>
        <v>43672922</v>
      </c>
      <c r="L52" s="70">
        <f t="shared" si="5"/>
        <v>109000</v>
      </c>
      <c r="M52" s="69">
        <f t="shared" si="0"/>
        <v>3091550.0000000005</v>
      </c>
      <c r="N52" s="66" t="s">
        <v>20</v>
      </c>
      <c r="O52" s="38"/>
      <c r="P52" s="38"/>
    </row>
    <row r="53" spans="1:16" s="39" customFormat="1" ht="12.75" x14ac:dyDescent="0.2">
      <c r="A53" s="66">
        <v>52</v>
      </c>
      <c r="B53" s="66">
        <v>2402</v>
      </c>
      <c r="C53" s="66">
        <v>24</v>
      </c>
      <c r="D53" s="66" t="s">
        <v>16</v>
      </c>
      <c r="E53" s="67">
        <v>710</v>
      </c>
      <c r="F53" s="67">
        <v>71</v>
      </c>
      <c r="G53" s="67">
        <f t="shared" si="1"/>
        <v>781</v>
      </c>
      <c r="H53" s="67">
        <f t="shared" si="2"/>
        <v>859.1</v>
      </c>
      <c r="I53" s="67">
        <f>I52</f>
        <v>48560</v>
      </c>
      <c r="J53" s="68">
        <f t="shared" si="3"/>
        <v>37925360</v>
      </c>
      <c r="K53" s="69">
        <f t="shared" si="4"/>
        <v>42476403</v>
      </c>
      <c r="L53" s="70">
        <f t="shared" si="5"/>
        <v>106000</v>
      </c>
      <c r="M53" s="69">
        <f t="shared" si="0"/>
        <v>3006850</v>
      </c>
      <c r="N53" s="66" t="s">
        <v>20</v>
      </c>
      <c r="O53" s="38"/>
      <c r="P53" s="38"/>
    </row>
    <row r="54" spans="1:16" s="39" customFormat="1" ht="12.75" x14ac:dyDescent="0.2">
      <c r="A54" s="66">
        <v>53</v>
      </c>
      <c r="B54" s="66">
        <v>2403</v>
      </c>
      <c r="C54" s="66">
        <v>24</v>
      </c>
      <c r="D54" s="66" t="s">
        <v>16</v>
      </c>
      <c r="E54" s="67">
        <v>684</v>
      </c>
      <c r="F54" s="67">
        <v>74</v>
      </c>
      <c r="G54" s="67">
        <f t="shared" si="1"/>
        <v>758</v>
      </c>
      <c r="H54" s="67">
        <f t="shared" si="2"/>
        <v>833.80000000000007</v>
      </c>
      <c r="I54" s="67">
        <f>I53</f>
        <v>48560</v>
      </c>
      <c r="J54" s="68">
        <f t="shared" si="3"/>
        <v>36808480</v>
      </c>
      <c r="K54" s="69">
        <f t="shared" si="4"/>
        <v>41225498</v>
      </c>
      <c r="L54" s="70">
        <f t="shared" si="5"/>
        <v>103000</v>
      </c>
      <c r="M54" s="69">
        <f t="shared" si="0"/>
        <v>2918300.0000000005</v>
      </c>
      <c r="N54" s="66" t="s">
        <v>20</v>
      </c>
      <c r="O54" s="38"/>
      <c r="P54" s="38"/>
    </row>
    <row r="55" spans="1:16" s="39" customFormat="1" ht="12.75" x14ac:dyDescent="0.2">
      <c r="A55" s="66">
        <v>54</v>
      </c>
      <c r="B55" s="66">
        <v>2404</v>
      </c>
      <c r="C55" s="66">
        <v>24</v>
      </c>
      <c r="D55" s="66" t="s">
        <v>32</v>
      </c>
      <c r="E55" s="67">
        <v>493</v>
      </c>
      <c r="F55" s="67">
        <v>64</v>
      </c>
      <c r="G55" s="67">
        <f t="shared" si="1"/>
        <v>557</v>
      </c>
      <c r="H55" s="67">
        <f t="shared" si="2"/>
        <v>612.70000000000005</v>
      </c>
      <c r="I55" s="67">
        <f>I54</f>
        <v>48560</v>
      </c>
      <c r="J55" s="68">
        <f t="shared" si="3"/>
        <v>27047920</v>
      </c>
      <c r="K55" s="69">
        <f t="shared" si="4"/>
        <v>30293670</v>
      </c>
      <c r="L55" s="70">
        <f t="shared" si="5"/>
        <v>75500</v>
      </c>
      <c r="M55" s="69">
        <f t="shared" si="0"/>
        <v>2144450</v>
      </c>
      <c r="N55" s="66" t="s">
        <v>20</v>
      </c>
      <c r="O55" s="38"/>
      <c r="P55" s="38"/>
    </row>
    <row r="56" spans="1:16" s="39" customFormat="1" ht="12.75" x14ac:dyDescent="0.2">
      <c r="A56" s="66">
        <v>55</v>
      </c>
      <c r="B56" s="66">
        <v>2502</v>
      </c>
      <c r="C56" s="66">
        <v>25</v>
      </c>
      <c r="D56" s="66" t="s">
        <v>16</v>
      </c>
      <c r="E56" s="67">
        <v>710</v>
      </c>
      <c r="F56" s="67">
        <v>71</v>
      </c>
      <c r="G56" s="67">
        <f t="shared" si="1"/>
        <v>781</v>
      </c>
      <c r="H56" s="67">
        <f t="shared" si="2"/>
        <v>859.1</v>
      </c>
      <c r="I56" s="67">
        <f>I55+120</f>
        <v>48680</v>
      </c>
      <c r="J56" s="68">
        <f t="shared" si="3"/>
        <v>38019080</v>
      </c>
      <c r="K56" s="69">
        <f t="shared" si="4"/>
        <v>42581370</v>
      </c>
      <c r="L56" s="70">
        <f t="shared" si="5"/>
        <v>106500</v>
      </c>
      <c r="M56" s="69">
        <f t="shared" si="0"/>
        <v>3006850</v>
      </c>
      <c r="N56" s="66" t="s">
        <v>20</v>
      </c>
      <c r="O56" s="38"/>
      <c r="P56" s="38"/>
    </row>
    <row r="57" spans="1:16" s="39" customFormat="1" ht="12.75" x14ac:dyDescent="0.2">
      <c r="A57" s="66">
        <v>56</v>
      </c>
      <c r="B57" s="66">
        <v>2503</v>
      </c>
      <c r="C57" s="66">
        <v>25</v>
      </c>
      <c r="D57" s="66" t="s">
        <v>16</v>
      </c>
      <c r="E57" s="67">
        <v>684</v>
      </c>
      <c r="F57" s="67">
        <v>74</v>
      </c>
      <c r="G57" s="67">
        <f t="shared" si="1"/>
        <v>758</v>
      </c>
      <c r="H57" s="67">
        <f t="shared" si="2"/>
        <v>833.80000000000007</v>
      </c>
      <c r="I57" s="67">
        <f>I56</f>
        <v>48680</v>
      </c>
      <c r="J57" s="68">
        <f t="shared" si="3"/>
        <v>36899440</v>
      </c>
      <c r="K57" s="69">
        <f t="shared" si="4"/>
        <v>41327373</v>
      </c>
      <c r="L57" s="70">
        <f t="shared" si="5"/>
        <v>103500</v>
      </c>
      <c r="M57" s="69">
        <f t="shared" si="0"/>
        <v>2918300.0000000005</v>
      </c>
      <c r="N57" s="66" t="s">
        <v>20</v>
      </c>
      <c r="O57" s="38"/>
      <c r="P57" s="38"/>
    </row>
    <row r="58" spans="1:16" s="39" customFormat="1" ht="12.75" x14ac:dyDescent="0.2">
      <c r="A58" s="66">
        <v>57</v>
      </c>
      <c r="B58" s="66">
        <v>2504</v>
      </c>
      <c r="C58" s="66">
        <v>25</v>
      </c>
      <c r="D58" s="66" t="s">
        <v>32</v>
      </c>
      <c r="E58" s="67">
        <v>493</v>
      </c>
      <c r="F58" s="67">
        <v>64</v>
      </c>
      <c r="G58" s="67">
        <f t="shared" si="1"/>
        <v>557</v>
      </c>
      <c r="H58" s="67">
        <f t="shared" si="2"/>
        <v>612.70000000000005</v>
      </c>
      <c r="I58" s="67">
        <f>I57</f>
        <v>48680</v>
      </c>
      <c r="J58" s="68">
        <f t="shared" si="3"/>
        <v>27114760</v>
      </c>
      <c r="K58" s="69">
        <f t="shared" si="4"/>
        <v>30368531</v>
      </c>
      <c r="L58" s="70">
        <f t="shared" si="5"/>
        <v>76000</v>
      </c>
      <c r="M58" s="69">
        <f t="shared" si="0"/>
        <v>2144450</v>
      </c>
      <c r="N58" s="66" t="s">
        <v>20</v>
      </c>
      <c r="O58" s="38"/>
      <c r="P58" s="38"/>
    </row>
    <row r="59" spans="1:16" s="39" customFormat="1" ht="12.75" x14ac:dyDescent="0.2">
      <c r="A59" s="66">
        <v>58</v>
      </c>
      <c r="B59" s="66">
        <v>2601</v>
      </c>
      <c r="C59" s="66">
        <v>26</v>
      </c>
      <c r="D59" s="66" t="s">
        <v>16</v>
      </c>
      <c r="E59" s="67">
        <v>763</v>
      </c>
      <c r="F59" s="67">
        <v>40</v>
      </c>
      <c r="G59" s="67">
        <f t="shared" si="1"/>
        <v>803</v>
      </c>
      <c r="H59" s="67">
        <f t="shared" si="2"/>
        <v>883.30000000000007</v>
      </c>
      <c r="I59" s="67">
        <f>I58+120</f>
        <v>48800</v>
      </c>
      <c r="J59" s="68">
        <f t="shared" si="3"/>
        <v>39186400</v>
      </c>
      <c r="K59" s="69">
        <f t="shared" si="4"/>
        <v>43888768</v>
      </c>
      <c r="L59" s="70">
        <f t="shared" si="5"/>
        <v>109500</v>
      </c>
      <c r="M59" s="69">
        <f t="shared" si="0"/>
        <v>3091550.0000000005</v>
      </c>
      <c r="N59" s="66" t="s">
        <v>20</v>
      </c>
      <c r="O59" s="38"/>
      <c r="P59" s="38"/>
    </row>
    <row r="60" spans="1:16" s="39" customFormat="1" ht="12.75" x14ac:dyDescent="0.2">
      <c r="A60" s="66">
        <v>59</v>
      </c>
      <c r="B60" s="66">
        <v>2602</v>
      </c>
      <c r="C60" s="66">
        <v>26</v>
      </c>
      <c r="D60" s="66" t="s">
        <v>16</v>
      </c>
      <c r="E60" s="67">
        <v>710</v>
      </c>
      <c r="F60" s="67">
        <v>71</v>
      </c>
      <c r="G60" s="67">
        <f t="shared" si="1"/>
        <v>781</v>
      </c>
      <c r="H60" s="67">
        <f t="shared" si="2"/>
        <v>859.1</v>
      </c>
      <c r="I60" s="67">
        <f>I59</f>
        <v>48800</v>
      </c>
      <c r="J60" s="68">
        <f t="shared" si="3"/>
        <v>38112800</v>
      </c>
      <c r="K60" s="69">
        <f t="shared" si="4"/>
        <v>42686336</v>
      </c>
      <c r="L60" s="70">
        <f t="shared" si="5"/>
        <v>106500</v>
      </c>
      <c r="M60" s="69">
        <f t="shared" si="0"/>
        <v>3006850</v>
      </c>
      <c r="N60" s="66" t="s">
        <v>20</v>
      </c>
      <c r="O60" s="38"/>
      <c r="P60" s="38"/>
    </row>
    <row r="61" spans="1:16" s="39" customFormat="1" ht="12.75" x14ac:dyDescent="0.2">
      <c r="A61" s="66">
        <v>60</v>
      </c>
      <c r="B61" s="66">
        <v>2603</v>
      </c>
      <c r="C61" s="66">
        <v>26</v>
      </c>
      <c r="D61" s="66" t="s">
        <v>16</v>
      </c>
      <c r="E61" s="67">
        <v>684</v>
      </c>
      <c r="F61" s="67">
        <v>74</v>
      </c>
      <c r="G61" s="67">
        <f t="shared" si="1"/>
        <v>758</v>
      </c>
      <c r="H61" s="67">
        <f t="shared" si="2"/>
        <v>833.80000000000007</v>
      </c>
      <c r="I61" s="67">
        <f>I60</f>
        <v>48800</v>
      </c>
      <c r="J61" s="68">
        <f t="shared" si="3"/>
        <v>36990400</v>
      </c>
      <c r="K61" s="69">
        <f t="shared" si="4"/>
        <v>41429248</v>
      </c>
      <c r="L61" s="70">
        <f t="shared" si="5"/>
        <v>103500</v>
      </c>
      <c r="M61" s="69">
        <f t="shared" si="0"/>
        <v>2918300.0000000005</v>
      </c>
      <c r="N61" s="66" t="s">
        <v>20</v>
      </c>
      <c r="O61" s="38"/>
      <c r="P61" s="38"/>
    </row>
    <row r="62" spans="1:16" s="39" customFormat="1" ht="12.75" x14ac:dyDescent="0.2">
      <c r="A62" s="66">
        <v>61</v>
      </c>
      <c r="B62" s="66">
        <v>2604</v>
      </c>
      <c r="C62" s="66">
        <v>26</v>
      </c>
      <c r="D62" s="66" t="s">
        <v>32</v>
      </c>
      <c r="E62" s="67">
        <v>493</v>
      </c>
      <c r="F62" s="67">
        <v>64</v>
      </c>
      <c r="G62" s="67">
        <f t="shared" si="1"/>
        <v>557</v>
      </c>
      <c r="H62" s="67">
        <f t="shared" si="2"/>
        <v>612.70000000000005</v>
      </c>
      <c r="I62" s="67">
        <f>I61</f>
        <v>48800</v>
      </c>
      <c r="J62" s="68">
        <f t="shared" si="3"/>
        <v>27181600</v>
      </c>
      <c r="K62" s="69">
        <f t="shared" si="4"/>
        <v>30443392</v>
      </c>
      <c r="L62" s="70">
        <f t="shared" si="5"/>
        <v>76000</v>
      </c>
      <c r="M62" s="69">
        <f t="shared" si="0"/>
        <v>2144450</v>
      </c>
      <c r="N62" s="66" t="s">
        <v>20</v>
      </c>
      <c r="O62" s="38"/>
      <c r="P62" s="38"/>
    </row>
    <row r="63" spans="1:16" s="39" customFormat="1" ht="12.75" x14ac:dyDescent="0.2">
      <c r="A63" s="66">
        <v>62</v>
      </c>
      <c r="B63" s="66">
        <v>2701</v>
      </c>
      <c r="C63" s="66">
        <v>27</v>
      </c>
      <c r="D63" s="66" t="s">
        <v>16</v>
      </c>
      <c r="E63" s="67">
        <v>763</v>
      </c>
      <c r="F63" s="67">
        <v>40</v>
      </c>
      <c r="G63" s="67">
        <f t="shared" si="1"/>
        <v>803</v>
      </c>
      <c r="H63" s="67">
        <f t="shared" si="2"/>
        <v>883.30000000000007</v>
      </c>
      <c r="I63" s="67">
        <f>I62+120</f>
        <v>48920</v>
      </c>
      <c r="J63" s="68">
        <f t="shared" si="3"/>
        <v>39282760</v>
      </c>
      <c r="K63" s="69">
        <f t="shared" si="4"/>
        <v>43996691</v>
      </c>
      <c r="L63" s="70">
        <f t="shared" si="5"/>
        <v>110000</v>
      </c>
      <c r="M63" s="69">
        <f t="shared" si="0"/>
        <v>3091550.0000000005</v>
      </c>
      <c r="N63" s="66" t="s">
        <v>20</v>
      </c>
      <c r="O63" s="38"/>
      <c r="P63" s="38"/>
    </row>
    <row r="64" spans="1:16" s="39" customFormat="1" ht="12.75" x14ac:dyDescent="0.2">
      <c r="A64" s="66">
        <v>63</v>
      </c>
      <c r="B64" s="66">
        <v>2702</v>
      </c>
      <c r="C64" s="66">
        <v>27</v>
      </c>
      <c r="D64" s="66" t="s">
        <v>16</v>
      </c>
      <c r="E64" s="67">
        <v>710</v>
      </c>
      <c r="F64" s="67">
        <v>71</v>
      </c>
      <c r="G64" s="67">
        <f t="shared" si="1"/>
        <v>781</v>
      </c>
      <c r="H64" s="67">
        <f t="shared" si="2"/>
        <v>859.1</v>
      </c>
      <c r="I64" s="67">
        <f>I63</f>
        <v>48920</v>
      </c>
      <c r="J64" s="68">
        <f t="shared" si="3"/>
        <v>38206520</v>
      </c>
      <c r="K64" s="69">
        <f t="shared" si="4"/>
        <v>42791302</v>
      </c>
      <c r="L64" s="70">
        <f t="shared" si="5"/>
        <v>107000</v>
      </c>
      <c r="M64" s="69">
        <f t="shared" si="0"/>
        <v>3006850</v>
      </c>
      <c r="N64" s="66" t="s">
        <v>20</v>
      </c>
      <c r="O64" s="38"/>
      <c r="P64" s="38"/>
    </row>
    <row r="65" spans="1:16" s="39" customFormat="1" ht="12.75" x14ac:dyDescent="0.2">
      <c r="A65" s="66">
        <v>64</v>
      </c>
      <c r="B65" s="66">
        <v>2703</v>
      </c>
      <c r="C65" s="66">
        <v>27</v>
      </c>
      <c r="D65" s="66" t="s">
        <v>16</v>
      </c>
      <c r="E65" s="67">
        <v>684</v>
      </c>
      <c r="F65" s="67">
        <v>74</v>
      </c>
      <c r="G65" s="67">
        <f t="shared" si="1"/>
        <v>758</v>
      </c>
      <c r="H65" s="67">
        <f t="shared" si="2"/>
        <v>833.80000000000007</v>
      </c>
      <c r="I65" s="67">
        <f>I64</f>
        <v>48920</v>
      </c>
      <c r="J65" s="68">
        <f t="shared" si="3"/>
        <v>37081360</v>
      </c>
      <c r="K65" s="69">
        <f t="shared" si="4"/>
        <v>41531123</v>
      </c>
      <c r="L65" s="70">
        <f t="shared" si="5"/>
        <v>104000</v>
      </c>
      <c r="M65" s="69">
        <f t="shared" si="0"/>
        <v>2918300.0000000005</v>
      </c>
      <c r="N65" s="66" t="s">
        <v>20</v>
      </c>
      <c r="O65" s="38"/>
      <c r="P65" s="38"/>
    </row>
    <row r="66" spans="1:16" s="39" customFormat="1" ht="12.75" x14ac:dyDescent="0.2">
      <c r="A66" s="66">
        <v>65</v>
      </c>
      <c r="B66" s="66">
        <v>2704</v>
      </c>
      <c r="C66" s="66">
        <v>27</v>
      </c>
      <c r="D66" s="66" t="s">
        <v>32</v>
      </c>
      <c r="E66" s="67">
        <v>493</v>
      </c>
      <c r="F66" s="67">
        <v>64</v>
      </c>
      <c r="G66" s="67">
        <f t="shared" si="1"/>
        <v>557</v>
      </c>
      <c r="H66" s="67">
        <f t="shared" si="2"/>
        <v>612.70000000000005</v>
      </c>
      <c r="I66" s="67">
        <f>I65</f>
        <v>48920</v>
      </c>
      <c r="J66" s="68">
        <f t="shared" si="3"/>
        <v>27248440</v>
      </c>
      <c r="K66" s="69">
        <f t="shared" si="4"/>
        <v>30518253</v>
      </c>
      <c r="L66" s="70">
        <f t="shared" si="5"/>
        <v>76500</v>
      </c>
      <c r="M66" s="69">
        <f t="shared" ref="M66:M116" si="6">H66*3500</f>
        <v>2144450</v>
      </c>
      <c r="N66" s="66" t="s">
        <v>20</v>
      </c>
      <c r="O66" s="38"/>
      <c r="P66" s="38"/>
    </row>
    <row r="67" spans="1:16" s="39" customFormat="1" ht="12.75" x14ac:dyDescent="0.2">
      <c r="A67" s="66">
        <v>66</v>
      </c>
      <c r="B67" s="66">
        <v>2801</v>
      </c>
      <c r="C67" s="66">
        <v>28</v>
      </c>
      <c r="D67" s="66" t="s">
        <v>16</v>
      </c>
      <c r="E67" s="67">
        <v>763</v>
      </c>
      <c r="F67" s="67">
        <v>40</v>
      </c>
      <c r="G67" s="67">
        <f t="shared" ref="G67:G116" si="7">E67+F67</f>
        <v>803</v>
      </c>
      <c r="H67" s="67">
        <f t="shared" ref="H67:H116" si="8">G67*1.1</f>
        <v>883.30000000000007</v>
      </c>
      <c r="I67" s="67">
        <f>I66+120</f>
        <v>49040</v>
      </c>
      <c r="J67" s="68">
        <f t="shared" ref="J67:J116" si="9">G67*I67</f>
        <v>39379120</v>
      </c>
      <c r="K67" s="69">
        <f t="shared" ref="K67:K116" si="10">ROUND(J67*1.12,0)</f>
        <v>44104614</v>
      </c>
      <c r="L67" s="70">
        <f t="shared" ref="L67:L116" si="11">MROUND((K67*0.03/12),500)</f>
        <v>110500</v>
      </c>
      <c r="M67" s="69">
        <f t="shared" si="6"/>
        <v>3091550.0000000005</v>
      </c>
      <c r="N67" s="66" t="s">
        <v>20</v>
      </c>
      <c r="O67" s="38"/>
      <c r="P67" s="38"/>
    </row>
    <row r="68" spans="1:16" s="39" customFormat="1" ht="12.75" x14ac:dyDescent="0.2">
      <c r="A68" s="66">
        <v>67</v>
      </c>
      <c r="B68" s="66">
        <v>2802</v>
      </c>
      <c r="C68" s="66">
        <v>28</v>
      </c>
      <c r="D68" s="66" t="s">
        <v>16</v>
      </c>
      <c r="E68" s="67">
        <v>710</v>
      </c>
      <c r="F68" s="67">
        <v>71</v>
      </c>
      <c r="G68" s="67">
        <f t="shared" si="7"/>
        <v>781</v>
      </c>
      <c r="H68" s="67">
        <f t="shared" si="8"/>
        <v>859.1</v>
      </c>
      <c r="I68" s="67">
        <f>I67</f>
        <v>49040</v>
      </c>
      <c r="J68" s="68">
        <f t="shared" si="9"/>
        <v>38300240</v>
      </c>
      <c r="K68" s="69">
        <f t="shared" si="10"/>
        <v>42896269</v>
      </c>
      <c r="L68" s="70">
        <f t="shared" si="11"/>
        <v>107000</v>
      </c>
      <c r="M68" s="69">
        <f t="shared" si="6"/>
        <v>3006850</v>
      </c>
      <c r="N68" s="66" t="s">
        <v>20</v>
      </c>
      <c r="O68" s="38"/>
      <c r="P68" s="38"/>
    </row>
    <row r="69" spans="1:16" s="39" customFormat="1" ht="12.75" x14ac:dyDescent="0.2">
      <c r="A69" s="66">
        <v>68</v>
      </c>
      <c r="B69" s="66">
        <v>2803</v>
      </c>
      <c r="C69" s="66">
        <v>28</v>
      </c>
      <c r="D69" s="66" t="s">
        <v>16</v>
      </c>
      <c r="E69" s="67">
        <v>684</v>
      </c>
      <c r="F69" s="67">
        <v>74</v>
      </c>
      <c r="G69" s="67">
        <f t="shared" si="7"/>
        <v>758</v>
      </c>
      <c r="H69" s="67">
        <f t="shared" si="8"/>
        <v>833.80000000000007</v>
      </c>
      <c r="I69" s="67">
        <f>I68</f>
        <v>49040</v>
      </c>
      <c r="J69" s="68">
        <f t="shared" si="9"/>
        <v>37172320</v>
      </c>
      <c r="K69" s="69">
        <f t="shared" si="10"/>
        <v>41632998</v>
      </c>
      <c r="L69" s="70">
        <f t="shared" si="11"/>
        <v>104000</v>
      </c>
      <c r="M69" s="69">
        <f t="shared" si="6"/>
        <v>2918300.0000000005</v>
      </c>
      <c r="N69" s="66" t="s">
        <v>20</v>
      </c>
      <c r="O69" s="38"/>
      <c r="P69" s="38"/>
    </row>
    <row r="70" spans="1:16" s="39" customFormat="1" ht="12.75" x14ac:dyDescent="0.2">
      <c r="A70" s="66">
        <v>69</v>
      </c>
      <c r="B70" s="66">
        <v>2804</v>
      </c>
      <c r="C70" s="66">
        <v>28</v>
      </c>
      <c r="D70" s="66" t="s">
        <v>32</v>
      </c>
      <c r="E70" s="67">
        <v>493</v>
      </c>
      <c r="F70" s="67">
        <v>64</v>
      </c>
      <c r="G70" s="67">
        <f t="shared" si="7"/>
        <v>557</v>
      </c>
      <c r="H70" s="67">
        <f t="shared" si="8"/>
        <v>612.70000000000005</v>
      </c>
      <c r="I70" s="67">
        <f>I69</f>
        <v>49040</v>
      </c>
      <c r="J70" s="68">
        <f t="shared" si="9"/>
        <v>27315280</v>
      </c>
      <c r="K70" s="69">
        <f t="shared" si="10"/>
        <v>30593114</v>
      </c>
      <c r="L70" s="70">
        <f t="shared" si="11"/>
        <v>76500</v>
      </c>
      <c r="M70" s="69">
        <f t="shared" si="6"/>
        <v>2144450</v>
      </c>
      <c r="N70" s="66" t="s">
        <v>20</v>
      </c>
      <c r="O70" s="38"/>
      <c r="P70" s="38"/>
    </row>
    <row r="71" spans="1:16" s="39" customFormat="1" ht="12.75" x14ac:dyDescent="0.2">
      <c r="A71" s="66">
        <v>70</v>
      </c>
      <c r="B71" s="66">
        <v>2901</v>
      </c>
      <c r="C71" s="66">
        <v>29</v>
      </c>
      <c r="D71" s="66" t="s">
        <v>16</v>
      </c>
      <c r="E71" s="67">
        <v>763</v>
      </c>
      <c r="F71" s="67">
        <v>40</v>
      </c>
      <c r="G71" s="67">
        <f t="shared" si="7"/>
        <v>803</v>
      </c>
      <c r="H71" s="67">
        <f t="shared" si="8"/>
        <v>883.30000000000007</v>
      </c>
      <c r="I71" s="67">
        <f>I70+120</f>
        <v>49160</v>
      </c>
      <c r="J71" s="68">
        <f t="shared" si="9"/>
        <v>39475480</v>
      </c>
      <c r="K71" s="69">
        <f t="shared" si="10"/>
        <v>44212538</v>
      </c>
      <c r="L71" s="70">
        <f t="shared" si="11"/>
        <v>110500</v>
      </c>
      <c r="M71" s="69">
        <f t="shared" si="6"/>
        <v>3091550.0000000005</v>
      </c>
      <c r="N71" s="66" t="s">
        <v>20</v>
      </c>
      <c r="O71" s="38"/>
      <c r="P71" s="38"/>
    </row>
    <row r="72" spans="1:16" s="39" customFormat="1" ht="12.75" x14ac:dyDescent="0.2">
      <c r="A72" s="66">
        <v>71</v>
      </c>
      <c r="B72" s="66">
        <v>2902</v>
      </c>
      <c r="C72" s="66">
        <v>29</v>
      </c>
      <c r="D72" s="66" t="s">
        <v>16</v>
      </c>
      <c r="E72" s="67">
        <v>710</v>
      </c>
      <c r="F72" s="67">
        <v>71</v>
      </c>
      <c r="G72" s="67">
        <f t="shared" si="7"/>
        <v>781</v>
      </c>
      <c r="H72" s="67">
        <f t="shared" si="8"/>
        <v>859.1</v>
      </c>
      <c r="I72" s="67">
        <f>I71</f>
        <v>49160</v>
      </c>
      <c r="J72" s="68">
        <f t="shared" si="9"/>
        <v>38393960</v>
      </c>
      <c r="K72" s="69">
        <f t="shared" si="10"/>
        <v>43001235</v>
      </c>
      <c r="L72" s="70">
        <f t="shared" si="11"/>
        <v>107500</v>
      </c>
      <c r="M72" s="69">
        <f t="shared" si="6"/>
        <v>3006850</v>
      </c>
      <c r="N72" s="66" t="s">
        <v>20</v>
      </c>
      <c r="O72" s="38"/>
      <c r="P72" s="38"/>
    </row>
    <row r="73" spans="1:16" s="39" customFormat="1" ht="12.75" x14ac:dyDescent="0.2">
      <c r="A73" s="66">
        <v>72</v>
      </c>
      <c r="B73" s="66">
        <v>2903</v>
      </c>
      <c r="C73" s="66">
        <v>29</v>
      </c>
      <c r="D73" s="66" t="s">
        <v>16</v>
      </c>
      <c r="E73" s="67">
        <v>684</v>
      </c>
      <c r="F73" s="67">
        <v>74</v>
      </c>
      <c r="G73" s="67">
        <f t="shared" si="7"/>
        <v>758</v>
      </c>
      <c r="H73" s="67">
        <f t="shared" si="8"/>
        <v>833.80000000000007</v>
      </c>
      <c r="I73" s="67">
        <f>I72</f>
        <v>49160</v>
      </c>
      <c r="J73" s="68">
        <f t="shared" si="9"/>
        <v>37263280</v>
      </c>
      <c r="K73" s="69">
        <f t="shared" si="10"/>
        <v>41734874</v>
      </c>
      <c r="L73" s="70">
        <f t="shared" si="11"/>
        <v>104500</v>
      </c>
      <c r="M73" s="69">
        <f t="shared" si="6"/>
        <v>2918300.0000000005</v>
      </c>
      <c r="N73" s="66" t="s">
        <v>20</v>
      </c>
      <c r="O73" s="38"/>
      <c r="P73" s="38"/>
    </row>
    <row r="74" spans="1:16" s="39" customFormat="1" ht="12.75" x14ac:dyDescent="0.2">
      <c r="A74" s="66">
        <v>73</v>
      </c>
      <c r="B74" s="66">
        <v>2904</v>
      </c>
      <c r="C74" s="66">
        <v>29</v>
      </c>
      <c r="D74" s="66" t="s">
        <v>32</v>
      </c>
      <c r="E74" s="67">
        <v>493</v>
      </c>
      <c r="F74" s="67">
        <v>64</v>
      </c>
      <c r="G74" s="67">
        <f t="shared" si="7"/>
        <v>557</v>
      </c>
      <c r="H74" s="67">
        <f t="shared" si="8"/>
        <v>612.70000000000005</v>
      </c>
      <c r="I74" s="67">
        <f>I73</f>
        <v>49160</v>
      </c>
      <c r="J74" s="68">
        <f t="shared" si="9"/>
        <v>27382120</v>
      </c>
      <c r="K74" s="69">
        <f t="shared" si="10"/>
        <v>30667974</v>
      </c>
      <c r="L74" s="70">
        <f t="shared" si="11"/>
        <v>76500</v>
      </c>
      <c r="M74" s="69">
        <f t="shared" si="6"/>
        <v>2144450</v>
      </c>
      <c r="N74" s="66" t="s">
        <v>20</v>
      </c>
      <c r="O74" s="38"/>
      <c r="P74" s="38"/>
    </row>
    <row r="75" spans="1:16" s="39" customFormat="1" ht="12.75" x14ac:dyDescent="0.2">
      <c r="A75" s="66">
        <v>74</v>
      </c>
      <c r="B75" s="66">
        <v>3001</v>
      </c>
      <c r="C75" s="66">
        <v>30</v>
      </c>
      <c r="D75" s="66" t="s">
        <v>16</v>
      </c>
      <c r="E75" s="67">
        <v>763</v>
      </c>
      <c r="F75" s="67">
        <v>40</v>
      </c>
      <c r="G75" s="67">
        <f t="shared" si="7"/>
        <v>803</v>
      </c>
      <c r="H75" s="67">
        <f t="shared" si="8"/>
        <v>883.30000000000007</v>
      </c>
      <c r="I75" s="67">
        <f>I74+120</f>
        <v>49280</v>
      </c>
      <c r="J75" s="68">
        <f t="shared" si="9"/>
        <v>39571840</v>
      </c>
      <c r="K75" s="69">
        <f t="shared" si="10"/>
        <v>44320461</v>
      </c>
      <c r="L75" s="70">
        <f t="shared" si="11"/>
        <v>111000</v>
      </c>
      <c r="M75" s="69">
        <f t="shared" si="6"/>
        <v>3091550.0000000005</v>
      </c>
      <c r="N75" s="66" t="s">
        <v>20</v>
      </c>
      <c r="O75" s="38"/>
      <c r="P75" s="38"/>
    </row>
    <row r="76" spans="1:16" s="39" customFormat="1" ht="12.75" x14ac:dyDescent="0.2">
      <c r="A76" s="66">
        <v>75</v>
      </c>
      <c r="B76" s="66">
        <v>3002</v>
      </c>
      <c r="C76" s="66">
        <v>30</v>
      </c>
      <c r="D76" s="66" t="s">
        <v>16</v>
      </c>
      <c r="E76" s="67">
        <v>710</v>
      </c>
      <c r="F76" s="67">
        <v>71</v>
      </c>
      <c r="G76" s="67">
        <f t="shared" si="7"/>
        <v>781</v>
      </c>
      <c r="H76" s="67">
        <f t="shared" si="8"/>
        <v>859.1</v>
      </c>
      <c r="I76" s="67">
        <f>I75</f>
        <v>49280</v>
      </c>
      <c r="J76" s="68">
        <f t="shared" si="9"/>
        <v>38487680</v>
      </c>
      <c r="K76" s="69">
        <f t="shared" si="10"/>
        <v>43106202</v>
      </c>
      <c r="L76" s="70">
        <f t="shared" si="11"/>
        <v>108000</v>
      </c>
      <c r="M76" s="69">
        <f t="shared" si="6"/>
        <v>3006850</v>
      </c>
      <c r="N76" s="66" t="s">
        <v>20</v>
      </c>
      <c r="O76" s="38"/>
      <c r="P76" s="38"/>
    </row>
    <row r="77" spans="1:16" s="39" customFormat="1" ht="12.75" x14ac:dyDescent="0.2">
      <c r="A77" s="66">
        <v>76</v>
      </c>
      <c r="B77" s="66">
        <v>3003</v>
      </c>
      <c r="C77" s="66">
        <v>30</v>
      </c>
      <c r="D77" s="66" t="s">
        <v>16</v>
      </c>
      <c r="E77" s="67">
        <v>684</v>
      </c>
      <c r="F77" s="67">
        <v>74</v>
      </c>
      <c r="G77" s="67">
        <f t="shared" si="7"/>
        <v>758</v>
      </c>
      <c r="H77" s="67">
        <f t="shared" si="8"/>
        <v>833.80000000000007</v>
      </c>
      <c r="I77" s="67">
        <f>I76</f>
        <v>49280</v>
      </c>
      <c r="J77" s="68">
        <f t="shared" si="9"/>
        <v>37354240</v>
      </c>
      <c r="K77" s="69">
        <f t="shared" si="10"/>
        <v>41836749</v>
      </c>
      <c r="L77" s="70">
        <f t="shared" si="11"/>
        <v>104500</v>
      </c>
      <c r="M77" s="69">
        <f t="shared" si="6"/>
        <v>2918300.0000000005</v>
      </c>
      <c r="N77" s="66" t="s">
        <v>20</v>
      </c>
      <c r="O77" s="38"/>
      <c r="P77" s="38"/>
    </row>
    <row r="78" spans="1:16" s="39" customFormat="1" ht="12.75" x14ac:dyDescent="0.2">
      <c r="A78" s="66">
        <v>77</v>
      </c>
      <c r="B78" s="66">
        <v>3004</v>
      </c>
      <c r="C78" s="66">
        <v>30</v>
      </c>
      <c r="D78" s="66" t="s">
        <v>32</v>
      </c>
      <c r="E78" s="67">
        <v>493</v>
      </c>
      <c r="F78" s="67">
        <v>64</v>
      </c>
      <c r="G78" s="67">
        <f t="shared" si="7"/>
        <v>557</v>
      </c>
      <c r="H78" s="67">
        <f t="shared" si="8"/>
        <v>612.70000000000005</v>
      </c>
      <c r="I78" s="67">
        <f>I77</f>
        <v>49280</v>
      </c>
      <c r="J78" s="68">
        <f t="shared" si="9"/>
        <v>27448960</v>
      </c>
      <c r="K78" s="69">
        <f t="shared" si="10"/>
        <v>30742835</v>
      </c>
      <c r="L78" s="70">
        <f t="shared" si="11"/>
        <v>77000</v>
      </c>
      <c r="M78" s="69">
        <f t="shared" si="6"/>
        <v>2144450</v>
      </c>
      <c r="N78" s="66" t="s">
        <v>20</v>
      </c>
      <c r="O78" s="38"/>
      <c r="P78" s="38"/>
    </row>
    <row r="79" spans="1:16" s="39" customFormat="1" ht="12.75" x14ac:dyDescent="0.2">
      <c r="A79" s="66">
        <v>78</v>
      </c>
      <c r="B79" s="66">
        <v>3101</v>
      </c>
      <c r="C79" s="66">
        <v>31</v>
      </c>
      <c r="D79" s="66" t="s">
        <v>16</v>
      </c>
      <c r="E79" s="67">
        <v>763</v>
      </c>
      <c r="F79" s="67">
        <v>40</v>
      </c>
      <c r="G79" s="67">
        <f t="shared" si="7"/>
        <v>803</v>
      </c>
      <c r="H79" s="67">
        <f t="shared" si="8"/>
        <v>883.30000000000007</v>
      </c>
      <c r="I79" s="67">
        <f>I78+120</f>
        <v>49400</v>
      </c>
      <c r="J79" s="68">
        <f t="shared" si="9"/>
        <v>39668200</v>
      </c>
      <c r="K79" s="69">
        <f t="shared" si="10"/>
        <v>44428384</v>
      </c>
      <c r="L79" s="70">
        <f t="shared" si="11"/>
        <v>111000</v>
      </c>
      <c r="M79" s="69">
        <f t="shared" si="6"/>
        <v>3091550.0000000005</v>
      </c>
      <c r="N79" s="66" t="s">
        <v>20</v>
      </c>
      <c r="O79" s="38"/>
      <c r="P79" s="38"/>
    </row>
    <row r="80" spans="1:16" s="39" customFormat="1" ht="12.75" x14ac:dyDescent="0.2">
      <c r="A80" s="66">
        <v>79</v>
      </c>
      <c r="B80" s="66">
        <v>3102</v>
      </c>
      <c r="C80" s="66">
        <v>31</v>
      </c>
      <c r="D80" s="66" t="s">
        <v>16</v>
      </c>
      <c r="E80" s="67">
        <v>710</v>
      </c>
      <c r="F80" s="67">
        <v>71</v>
      </c>
      <c r="G80" s="67">
        <f t="shared" si="7"/>
        <v>781</v>
      </c>
      <c r="H80" s="67">
        <f t="shared" si="8"/>
        <v>859.1</v>
      </c>
      <c r="I80" s="67">
        <f>I79</f>
        <v>49400</v>
      </c>
      <c r="J80" s="68">
        <f t="shared" si="9"/>
        <v>38581400</v>
      </c>
      <c r="K80" s="69">
        <f t="shared" si="10"/>
        <v>43211168</v>
      </c>
      <c r="L80" s="70">
        <f t="shared" si="11"/>
        <v>108000</v>
      </c>
      <c r="M80" s="69">
        <f t="shared" si="6"/>
        <v>3006850</v>
      </c>
      <c r="N80" s="66" t="s">
        <v>20</v>
      </c>
      <c r="O80" s="38"/>
      <c r="P80" s="38"/>
    </row>
    <row r="81" spans="1:16" s="39" customFormat="1" ht="12.75" x14ac:dyDescent="0.2">
      <c r="A81" s="66">
        <v>80</v>
      </c>
      <c r="B81" s="66">
        <v>3103</v>
      </c>
      <c r="C81" s="66">
        <v>31</v>
      </c>
      <c r="D81" s="66" t="s">
        <v>16</v>
      </c>
      <c r="E81" s="67">
        <v>684</v>
      </c>
      <c r="F81" s="67">
        <v>74</v>
      </c>
      <c r="G81" s="67">
        <f t="shared" si="7"/>
        <v>758</v>
      </c>
      <c r="H81" s="67">
        <f t="shared" si="8"/>
        <v>833.80000000000007</v>
      </c>
      <c r="I81" s="67">
        <f>I80</f>
        <v>49400</v>
      </c>
      <c r="J81" s="68">
        <f t="shared" si="9"/>
        <v>37445200</v>
      </c>
      <c r="K81" s="69">
        <f t="shared" si="10"/>
        <v>41938624</v>
      </c>
      <c r="L81" s="70">
        <f t="shared" si="11"/>
        <v>105000</v>
      </c>
      <c r="M81" s="69">
        <f t="shared" si="6"/>
        <v>2918300.0000000005</v>
      </c>
      <c r="N81" s="66" t="s">
        <v>20</v>
      </c>
      <c r="O81" s="38"/>
      <c r="P81" s="38"/>
    </row>
    <row r="82" spans="1:16" s="39" customFormat="1" ht="12.75" x14ac:dyDescent="0.2">
      <c r="A82" s="66">
        <v>81</v>
      </c>
      <c r="B82" s="66">
        <v>3104</v>
      </c>
      <c r="C82" s="66">
        <v>31</v>
      </c>
      <c r="D82" s="66" t="s">
        <v>32</v>
      </c>
      <c r="E82" s="67">
        <v>493</v>
      </c>
      <c r="F82" s="67">
        <v>64</v>
      </c>
      <c r="G82" s="67">
        <f t="shared" si="7"/>
        <v>557</v>
      </c>
      <c r="H82" s="67">
        <f t="shared" si="8"/>
        <v>612.70000000000005</v>
      </c>
      <c r="I82" s="67">
        <f>I81</f>
        <v>49400</v>
      </c>
      <c r="J82" s="68">
        <f t="shared" si="9"/>
        <v>27515800</v>
      </c>
      <c r="K82" s="69">
        <f t="shared" si="10"/>
        <v>30817696</v>
      </c>
      <c r="L82" s="70">
        <f t="shared" si="11"/>
        <v>77000</v>
      </c>
      <c r="M82" s="69">
        <f t="shared" si="6"/>
        <v>2144450</v>
      </c>
      <c r="N82" s="66" t="s">
        <v>20</v>
      </c>
      <c r="O82" s="38"/>
      <c r="P82" s="38"/>
    </row>
    <row r="83" spans="1:16" s="39" customFormat="1" ht="12.75" x14ac:dyDescent="0.2">
      <c r="A83" s="66">
        <v>82</v>
      </c>
      <c r="B83" s="66">
        <v>3202</v>
      </c>
      <c r="C83" s="66">
        <v>32</v>
      </c>
      <c r="D83" s="66" t="s">
        <v>16</v>
      </c>
      <c r="E83" s="67">
        <v>710</v>
      </c>
      <c r="F83" s="67">
        <v>71</v>
      </c>
      <c r="G83" s="67">
        <f t="shared" si="7"/>
        <v>781</v>
      </c>
      <c r="H83" s="67">
        <f t="shared" si="8"/>
        <v>859.1</v>
      </c>
      <c r="I83" s="67">
        <f>I82+120</f>
        <v>49520</v>
      </c>
      <c r="J83" s="68">
        <f t="shared" si="9"/>
        <v>38675120</v>
      </c>
      <c r="K83" s="69">
        <f t="shared" si="10"/>
        <v>43316134</v>
      </c>
      <c r="L83" s="70">
        <f t="shared" si="11"/>
        <v>108500</v>
      </c>
      <c r="M83" s="69">
        <f t="shared" si="6"/>
        <v>3006850</v>
      </c>
      <c r="N83" s="66" t="s">
        <v>20</v>
      </c>
      <c r="O83" s="38"/>
      <c r="P83" s="38"/>
    </row>
    <row r="84" spans="1:16" s="39" customFormat="1" ht="12.75" x14ac:dyDescent="0.2">
      <c r="A84" s="66">
        <v>83</v>
      </c>
      <c r="B84" s="66">
        <v>3203</v>
      </c>
      <c r="C84" s="66">
        <v>32</v>
      </c>
      <c r="D84" s="66" t="s">
        <v>16</v>
      </c>
      <c r="E84" s="67">
        <v>684</v>
      </c>
      <c r="F84" s="67">
        <v>74</v>
      </c>
      <c r="G84" s="67">
        <f t="shared" si="7"/>
        <v>758</v>
      </c>
      <c r="H84" s="67">
        <f t="shared" si="8"/>
        <v>833.80000000000007</v>
      </c>
      <c r="I84" s="67">
        <f>I83</f>
        <v>49520</v>
      </c>
      <c r="J84" s="68">
        <f t="shared" si="9"/>
        <v>37536160</v>
      </c>
      <c r="K84" s="69">
        <f t="shared" si="10"/>
        <v>42040499</v>
      </c>
      <c r="L84" s="70">
        <f t="shared" si="11"/>
        <v>105000</v>
      </c>
      <c r="M84" s="69">
        <f t="shared" si="6"/>
        <v>2918300.0000000005</v>
      </c>
      <c r="N84" s="66" t="s">
        <v>20</v>
      </c>
      <c r="O84" s="38"/>
      <c r="P84" s="38"/>
    </row>
    <row r="85" spans="1:16" s="39" customFormat="1" ht="12.75" x14ac:dyDescent="0.2">
      <c r="A85" s="66">
        <v>84</v>
      </c>
      <c r="B85" s="66">
        <v>3204</v>
      </c>
      <c r="C85" s="66">
        <v>32</v>
      </c>
      <c r="D85" s="66" t="s">
        <v>32</v>
      </c>
      <c r="E85" s="67">
        <v>493</v>
      </c>
      <c r="F85" s="67">
        <v>64</v>
      </c>
      <c r="G85" s="67">
        <f t="shared" si="7"/>
        <v>557</v>
      </c>
      <c r="H85" s="67">
        <f t="shared" si="8"/>
        <v>612.70000000000005</v>
      </c>
      <c r="I85" s="67">
        <f>I84</f>
        <v>49520</v>
      </c>
      <c r="J85" s="68">
        <f t="shared" si="9"/>
        <v>27582640</v>
      </c>
      <c r="K85" s="69">
        <f t="shared" si="10"/>
        <v>30892557</v>
      </c>
      <c r="L85" s="70">
        <f t="shared" si="11"/>
        <v>77000</v>
      </c>
      <c r="M85" s="69">
        <f t="shared" si="6"/>
        <v>2144450</v>
      </c>
      <c r="N85" s="66" t="s">
        <v>20</v>
      </c>
      <c r="O85" s="38"/>
      <c r="P85" s="38"/>
    </row>
    <row r="86" spans="1:16" s="39" customFormat="1" ht="12.75" x14ac:dyDescent="0.2">
      <c r="A86" s="66">
        <v>85</v>
      </c>
      <c r="B86" s="66">
        <v>3301</v>
      </c>
      <c r="C86" s="66">
        <v>33</v>
      </c>
      <c r="D86" s="66" t="s">
        <v>16</v>
      </c>
      <c r="E86" s="67">
        <v>763</v>
      </c>
      <c r="F86" s="67">
        <v>40</v>
      </c>
      <c r="G86" s="67">
        <f t="shared" si="7"/>
        <v>803</v>
      </c>
      <c r="H86" s="67">
        <f t="shared" si="8"/>
        <v>883.30000000000007</v>
      </c>
      <c r="I86" s="67">
        <f>I85+120</f>
        <v>49640</v>
      </c>
      <c r="J86" s="68">
        <f t="shared" si="9"/>
        <v>39860920</v>
      </c>
      <c r="K86" s="69">
        <f t="shared" si="10"/>
        <v>44644230</v>
      </c>
      <c r="L86" s="70">
        <f t="shared" si="11"/>
        <v>111500</v>
      </c>
      <c r="M86" s="69">
        <f t="shared" si="6"/>
        <v>3091550.0000000005</v>
      </c>
      <c r="N86" s="66" t="s">
        <v>20</v>
      </c>
      <c r="O86" s="38"/>
      <c r="P86" s="38"/>
    </row>
    <row r="87" spans="1:16" s="39" customFormat="1" ht="12.75" x14ac:dyDescent="0.2">
      <c r="A87" s="66">
        <v>86</v>
      </c>
      <c r="B87" s="71">
        <v>3303</v>
      </c>
      <c r="C87" s="71">
        <v>33</v>
      </c>
      <c r="D87" s="66" t="s">
        <v>16</v>
      </c>
      <c r="E87" s="67">
        <v>684</v>
      </c>
      <c r="F87" s="67">
        <v>74</v>
      </c>
      <c r="G87" s="67">
        <f t="shared" si="7"/>
        <v>758</v>
      </c>
      <c r="H87" s="67">
        <f t="shared" si="8"/>
        <v>833.80000000000007</v>
      </c>
      <c r="I87" s="67">
        <f>I86</f>
        <v>49640</v>
      </c>
      <c r="J87" s="68">
        <f t="shared" si="9"/>
        <v>37627120</v>
      </c>
      <c r="K87" s="69">
        <f t="shared" si="10"/>
        <v>42142374</v>
      </c>
      <c r="L87" s="70">
        <f t="shared" si="11"/>
        <v>105500</v>
      </c>
      <c r="M87" s="69">
        <f t="shared" si="6"/>
        <v>2918300.0000000005</v>
      </c>
      <c r="N87" s="66" t="s">
        <v>20</v>
      </c>
      <c r="O87" s="38"/>
      <c r="P87" s="38"/>
    </row>
    <row r="88" spans="1:16" s="39" customFormat="1" ht="12.75" x14ac:dyDescent="0.2">
      <c r="A88" s="66">
        <v>87</v>
      </c>
      <c r="B88" s="71">
        <v>3304</v>
      </c>
      <c r="C88" s="71">
        <v>33</v>
      </c>
      <c r="D88" s="66" t="s">
        <v>32</v>
      </c>
      <c r="E88" s="67">
        <v>493</v>
      </c>
      <c r="F88" s="67">
        <v>64</v>
      </c>
      <c r="G88" s="67">
        <f t="shared" si="7"/>
        <v>557</v>
      </c>
      <c r="H88" s="67">
        <f t="shared" si="8"/>
        <v>612.70000000000005</v>
      </c>
      <c r="I88" s="67">
        <f>I87</f>
        <v>49640</v>
      </c>
      <c r="J88" s="68">
        <f t="shared" si="9"/>
        <v>27649480</v>
      </c>
      <c r="K88" s="69">
        <f t="shared" si="10"/>
        <v>30967418</v>
      </c>
      <c r="L88" s="70">
        <f t="shared" si="11"/>
        <v>77500</v>
      </c>
      <c r="M88" s="69">
        <f t="shared" si="6"/>
        <v>2144450</v>
      </c>
      <c r="N88" s="66" t="s">
        <v>20</v>
      </c>
      <c r="O88" s="38"/>
      <c r="P88" s="38"/>
    </row>
    <row r="89" spans="1:16" s="39" customFormat="1" ht="12.75" x14ac:dyDescent="0.2">
      <c r="A89" s="66">
        <v>88</v>
      </c>
      <c r="B89" s="71">
        <v>3401</v>
      </c>
      <c r="C89" s="71">
        <v>34</v>
      </c>
      <c r="D89" s="66" t="s">
        <v>16</v>
      </c>
      <c r="E89" s="67">
        <v>763</v>
      </c>
      <c r="F89" s="67">
        <v>40</v>
      </c>
      <c r="G89" s="67">
        <f t="shared" si="7"/>
        <v>803</v>
      </c>
      <c r="H89" s="67">
        <f t="shared" si="8"/>
        <v>883.30000000000007</v>
      </c>
      <c r="I89" s="67">
        <f>I88+120</f>
        <v>49760</v>
      </c>
      <c r="J89" s="68">
        <f t="shared" si="9"/>
        <v>39957280</v>
      </c>
      <c r="K89" s="69">
        <f t="shared" si="10"/>
        <v>44752154</v>
      </c>
      <c r="L89" s="70">
        <f t="shared" si="11"/>
        <v>112000</v>
      </c>
      <c r="M89" s="69">
        <f t="shared" si="6"/>
        <v>3091550.0000000005</v>
      </c>
      <c r="N89" s="66" t="s">
        <v>20</v>
      </c>
      <c r="O89" s="38"/>
      <c r="P89" s="38"/>
    </row>
    <row r="90" spans="1:16" s="39" customFormat="1" ht="12.75" x14ac:dyDescent="0.2">
      <c r="A90" s="66">
        <v>89</v>
      </c>
      <c r="B90" s="71">
        <v>3402</v>
      </c>
      <c r="C90" s="71">
        <v>34</v>
      </c>
      <c r="D90" s="66" t="s">
        <v>16</v>
      </c>
      <c r="E90" s="67">
        <v>710</v>
      </c>
      <c r="F90" s="67">
        <v>71</v>
      </c>
      <c r="G90" s="67">
        <f t="shared" si="7"/>
        <v>781</v>
      </c>
      <c r="H90" s="67">
        <f t="shared" si="8"/>
        <v>859.1</v>
      </c>
      <c r="I90" s="67">
        <f>I89</f>
        <v>49760</v>
      </c>
      <c r="J90" s="68">
        <f t="shared" si="9"/>
        <v>38862560</v>
      </c>
      <c r="K90" s="69">
        <f t="shared" si="10"/>
        <v>43526067</v>
      </c>
      <c r="L90" s="70">
        <f t="shared" si="11"/>
        <v>109000</v>
      </c>
      <c r="M90" s="69">
        <f t="shared" si="6"/>
        <v>3006850</v>
      </c>
      <c r="N90" s="66" t="s">
        <v>20</v>
      </c>
      <c r="O90" s="38"/>
      <c r="P90" s="38"/>
    </row>
    <row r="91" spans="1:16" s="39" customFormat="1" ht="12.75" x14ac:dyDescent="0.2">
      <c r="A91" s="66">
        <v>90</v>
      </c>
      <c r="B91" s="71">
        <v>3403</v>
      </c>
      <c r="C91" s="71">
        <v>34</v>
      </c>
      <c r="D91" s="66" t="s">
        <v>16</v>
      </c>
      <c r="E91" s="67">
        <v>684</v>
      </c>
      <c r="F91" s="67">
        <v>74</v>
      </c>
      <c r="G91" s="67">
        <f t="shared" si="7"/>
        <v>758</v>
      </c>
      <c r="H91" s="67">
        <f t="shared" si="8"/>
        <v>833.80000000000007</v>
      </c>
      <c r="I91" s="67">
        <f>I90</f>
        <v>49760</v>
      </c>
      <c r="J91" s="68">
        <f t="shared" si="9"/>
        <v>37718080</v>
      </c>
      <c r="K91" s="69">
        <f t="shared" si="10"/>
        <v>42244250</v>
      </c>
      <c r="L91" s="70">
        <f t="shared" si="11"/>
        <v>105500</v>
      </c>
      <c r="M91" s="69">
        <f t="shared" si="6"/>
        <v>2918300.0000000005</v>
      </c>
      <c r="N91" s="66" t="s">
        <v>20</v>
      </c>
      <c r="O91" s="38"/>
      <c r="P91" s="38"/>
    </row>
    <row r="92" spans="1:16" s="39" customFormat="1" ht="12.75" x14ac:dyDescent="0.2">
      <c r="A92" s="66">
        <v>91</v>
      </c>
      <c r="B92" s="71">
        <v>3404</v>
      </c>
      <c r="C92" s="71">
        <v>34</v>
      </c>
      <c r="D92" s="66" t="s">
        <v>32</v>
      </c>
      <c r="E92" s="67">
        <v>493</v>
      </c>
      <c r="F92" s="67">
        <v>64</v>
      </c>
      <c r="G92" s="67">
        <f t="shared" si="7"/>
        <v>557</v>
      </c>
      <c r="H92" s="67">
        <f t="shared" si="8"/>
        <v>612.70000000000005</v>
      </c>
      <c r="I92" s="67">
        <f>I91</f>
        <v>49760</v>
      </c>
      <c r="J92" s="68">
        <f t="shared" si="9"/>
        <v>27716320</v>
      </c>
      <c r="K92" s="69">
        <f t="shared" si="10"/>
        <v>31042278</v>
      </c>
      <c r="L92" s="70">
        <f t="shared" si="11"/>
        <v>77500</v>
      </c>
      <c r="M92" s="69">
        <f t="shared" si="6"/>
        <v>2144450</v>
      </c>
      <c r="N92" s="66" t="s">
        <v>20</v>
      </c>
      <c r="O92" s="38"/>
      <c r="P92" s="38"/>
    </row>
    <row r="93" spans="1:16" s="39" customFormat="1" ht="12.75" x14ac:dyDescent="0.2">
      <c r="A93" s="66">
        <v>92</v>
      </c>
      <c r="B93" s="71">
        <v>3501</v>
      </c>
      <c r="C93" s="71">
        <v>35</v>
      </c>
      <c r="D93" s="66" t="s">
        <v>16</v>
      </c>
      <c r="E93" s="67">
        <v>763</v>
      </c>
      <c r="F93" s="67">
        <v>40</v>
      </c>
      <c r="G93" s="67">
        <f t="shared" si="7"/>
        <v>803</v>
      </c>
      <c r="H93" s="67">
        <f t="shared" si="8"/>
        <v>883.30000000000007</v>
      </c>
      <c r="I93" s="67">
        <f>I92+120</f>
        <v>49880</v>
      </c>
      <c r="J93" s="68">
        <f t="shared" si="9"/>
        <v>40053640</v>
      </c>
      <c r="K93" s="69">
        <f t="shared" si="10"/>
        <v>44860077</v>
      </c>
      <c r="L93" s="70">
        <f t="shared" si="11"/>
        <v>112000</v>
      </c>
      <c r="M93" s="69">
        <f t="shared" si="6"/>
        <v>3091550.0000000005</v>
      </c>
      <c r="N93" s="66" t="s">
        <v>20</v>
      </c>
      <c r="O93" s="38"/>
      <c r="P93" s="38"/>
    </row>
    <row r="94" spans="1:16" s="39" customFormat="1" ht="12.75" x14ac:dyDescent="0.2">
      <c r="A94" s="66">
        <v>93</v>
      </c>
      <c r="B94" s="71">
        <v>3502</v>
      </c>
      <c r="C94" s="71">
        <v>35</v>
      </c>
      <c r="D94" s="66" t="s">
        <v>16</v>
      </c>
      <c r="E94" s="67">
        <v>710</v>
      </c>
      <c r="F94" s="67">
        <v>71</v>
      </c>
      <c r="G94" s="67">
        <f t="shared" si="7"/>
        <v>781</v>
      </c>
      <c r="H94" s="67">
        <f t="shared" si="8"/>
        <v>859.1</v>
      </c>
      <c r="I94" s="67">
        <f>I93</f>
        <v>49880</v>
      </c>
      <c r="J94" s="68">
        <f t="shared" si="9"/>
        <v>38956280</v>
      </c>
      <c r="K94" s="69">
        <f t="shared" si="10"/>
        <v>43631034</v>
      </c>
      <c r="L94" s="70">
        <f t="shared" si="11"/>
        <v>109000</v>
      </c>
      <c r="M94" s="69">
        <f t="shared" si="6"/>
        <v>3006850</v>
      </c>
      <c r="N94" s="66" t="s">
        <v>20</v>
      </c>
      <c r="O94" s="38"/>
      <c r="P94" s="38"/>
    </row>
    <row r="95" spans="1:16" s="39" customFormat="1" ht="12.75" x14ac:dyDescent="0.2">
      <c r="A95" s="66">
        <v>94</v>
      </c>
      <c r="B95" s="71">
        <v>3503</v>
      </c>
      <c r="C95" s="71">
        <v>35</v>
      </c>
      <c r="D95" s="66" t="s">
        <v>16</v>
      </c>
      <c r="E95" s="67">
        <v>684</v>
      </c>
      <c r="F95" s="67">
        <v>74</v>
      </c>
      <c r="G95" s="67">
        <f t="shared" si="7"/>
        <v>758</v>
      </c>
      <c r="H95" s="67">
        <f t="shared" si="8"/>
        <v>833.80000000000007</v>
      </c>
      <c r="I95" s="67">
        <f>I94</f>
        <v>49880</v>
      </c>
      <c r="J95" s="68">
        <f t="shared" si="9"/>
        <v>37809040</v>
      </c>
      <c r="K95" s="69">
        <f t="shared" si="10"/>
        <v>42346125</v>
      </c>
      <c r="L95" s="70">
        <f t="shared" si="11"/>
        <v>106000</v>
      </c>
      <c r="M95" s="69">
        <f t="shared" si="6"/>
        <v>2918300.0000000005</v>
      </c>
      <c r="N95" s="66" t="s">
        <v>20</v>
      </c>
      <c r="O95" s="38"/>
      <c r="P95" s="38"/>
    </row>
    <row r="96" spans="1:16" s="39" customFormat="1" ht="12.75" x14ac:dyDescent="0.2">
      <c r="A96" s="66">
        <v>95</v>
      </c>
      <c r="B96" s="71">
        <v>3504</v>
      </c>
      <c r="C96" s="71">
        <v>35</v>
      </c>
      <c r="D96" s="66" t="s">
        <v>32</v>
      </c>
      <c r="E96" s="67">
        <v>493</v>
      </c>
      <c r="F96" s="67">
        <v>64</v>
      </c>
      <c r="G96" s="67">
        <f t="shared" si="7"/>
        <v>557</v>
      </c>
      <c r="H96" s="67">
        <f t="shared" si="8"/>
        <v>612.70000000000005</v>
      </c>
      <c r="I96" s="67">
        <f>I95</f>
        <v>49880</v>
      </c>
      <c r="J96" s="68">
        <f t="shared" si="9"/>
        <v>27783160</v>
      </c>
      <c r="K96" s="69">
        <f t="shared" si="10"/>
        <v>31117139</v>
      </c>
      <c r="L96" s="70">
        <f t="shared" si="11"/>
        <v>78000</v>
      </c>
      <c r="M96" s="69">
        <f t="shared" si="6"/>
        <v>2144450</v>
      </c>
      <c r="N96" s="66" t="s">
        <v>20</v>
      </c>
      <c r="O96" s="38"/>
      <c r="P96" s="38"/>
    </row>
    <row r="97" spans="1:16" s="39" customFormat="1" ht="12.75" x14ac:dyDescent="0.2">
      <c r="A97" s="66">
        <v>96</v>
      </c>
      <c r="B97" s="71">
        <v>3601</v>
      </c>
      <c r="C97" s="71">
        <v>36</v>
      </c>
      <c r="D97" s="66" t="s">
        <v>16</v>
      </c>
      <c r="E97" s="67">
        <v>763</v>
      </c>
      <c r="F97" s="67">
        <v>40</v>
      </c>
      <c r="G97" s="67">
        <f t="shared" si="7"/>
        <v>803</v>
      </c>
      <c r="H97" s="67">
        <f t="shared" si="8"/>
        <v>883.30000000000007</v>
      </c>
      <c r="I97" s="67">
        <f>I96+120</f>
        <v>50000</v>
      </c>
      <c r="J97" s="68">
        <f t="shared" si="9"/>
        <v>40150000</v>
      </c>
      <c r="K97" s="69">
        <f t="shared" si="10"/>
        <v>44968000</v>
      </c>
      <c r="L97" s="70">
        <f t="shared" si="11"/>
        <v>112500</v>
      </c>
      <c r="M97" s="69">
        <f t="shared" si="6"/>
        <v>3091550.0000000005</v>
      </c>
      <c r="N97" s="66" t="s">
        <v>20</v>
      </c>
      <c r="O97" s="38"/>
      <c r="P97" s="38"/>
    </row>
    <row r="98" spans="1:16" s="39" customFormat="1" ht="12.75" x14ac:dyDescent="0.2">
      <c r="A98" s="66">
        <v>97</v>
      </c>
      <c r="B98" s="71">
        <v>3602</v>
      </c>
      <c r="C98" s="71">
        <v>36</v>
      </c>
      <c r="D98" s="66" t="s">
        <v>16</v>
      </c>
      <c r="E98" s="67">
        <v>710</v>
      </c>
      <c r="F98" s="67">
        <v>71</v>
      </c>
      <c r="G98" s="67">
        <f t="shared" si="7"/>
        <v>781</v>
      </c>
      <c r="H98" s="67">
        <f t="shared" si="8"/>
        <v>859.1</v>
      </c>
      <c r="I98" s="67">
        <f>I97</f>
        <v>50000</v>
      </c>
      <c r="J98" s="68">
        <f t="shared" si="9"/>
        <v>39050000</v>
      </c>
      <c r="K98" s="69">
        <f t="shared" si="10"/>
        <v>43736000</v>
      </c>
      <c r="L98" s="70">
        <f t="shared" si="11"/>
        <v>109500</v>
      </c>
      <c r="M98" s="69">
        <f t="shared" si="6"/>
        <v>3006850</v>
      </c>
      <c r="N98" s="66" t="s">
        <v>20</v>
      </c>
      <c r="O98" s="38"/>
      <c r="P98" s="38"/>
    </row>
    <row r="99" spans="1:16" s="39" customFormat="1" ht="12.75" x14ac:dyDescent="0.2">
      <c r="A99" s="66">
        <v>98</v>
      </c>
      <c r="B99" s="71">
        <v>3603</v>
      </c>
      <c r="C99" s="71">
        <v>36</v>
      </c>
      <c r="D99" s="66" t="s">
        <v>16</v>
      </c>
      <c r="E99" s="67">
        <v>684</v>
      </c>
      <c r="F99" s="67">
        <v>74</v>
      </c>
      <c r="G99" s="67">
        <f t="shared" si="7"/>
        <v>758</v>
      </c>
      <c r="H99" s="67">
        <f t="shared" si="8"/>
        <v>833.80000000000007</v>
      </c>
      <c r="I99" s="67">
        <f>I98</f>
        <v>50000</v>
      </c>
      <c r="J99" s="68">
        <f t="shared" si="9"/>
        <v>37900000</v>
      </c>
      <c r="K99" s="69">
        <f t="shared" si="10"/>
        <v>42448000</v>
      </c>
      <c r="L99" s="70">
        <f t="shared" si="11"/>
        <v>106000</v>
      </c>
      <c r="M99" s="69">
        <f t="shared" si="6"/>
        <v>2918300.0000000005</v>
      </c>
      <c r="N99" s="66" t="s">
        <v>20</v>
      </c>
      <c r="O99" s="38"/>
      <c r="P99" s="38"/>
    </row>
    <row r="100" spans="1:16" s="39" customFormat="1" ht="12.75" x14ac:dyDescent="0.2">
      <c r="A100" s="66">
        <v>99</v>
      </c>
      <c r="B100" s="71">
        <v>3604</v>
      </c>
      <c r="C100" s="71">
        <v>36</v>
      </c>
      <c r="D100" s="66" t="s">
        <v>32</v>
      </c>
      <c r="E100" s="67">
        <v>493</v>
      </c>
      <c r="F100" s="67">
        <v>64</v>
      </c>
      <c r="G100" s="67">
        <f t="shared" si="7"/>
        <v>557</v>
      </c>
      <c r="H100" s="67">
        <f t="shared" si="8"/>
        <v>612.70000000000005</v>
      </c>
      <c r="I100" s="67">
        <f>I99</f>
        <v>50000</v>
      </c>
      <c r="J100" s="68">
        <f t="shared" si="9"/>
        <v>27850000</v>
      </c>
      <c r="K100" s="69">
        <f t="shared" si="10"/>
        <v>31192000</v>
      </c>
      <c r="L100" s="70">
        <f t="shared" si="11"/>
        <v>78000</v>
      </c>
      <c r="M100" s="69">
        <f t="shared" si="6"/>
        <v>2144450</v>
      </c>
      <c r="N100" s="66" t="s">
        <v>20</v>
      </c>
      <c r="O100" s="38"/>
      <c r="P100" s="38"/>
    </row>
    <row r="101" spans="1:16" s="39" customFormat="1" ht="12.75" x14ac:dyDescent="0.2">
      <c r="A101" s="66">
        <v>100</v>
      </c>
      <c r="B101" s="71">
        <v>3701</v>
      </c>
      <c r="C101" s="71">
        <v>37</v>
      </c>
      <c r="D101" s="66" t="s">
        <v>16</v>
      </c>
      <c r="E101" s="67">
        <v>763</v>
      </c>
      <c r="F101" s="67">
        <v>40</v>
      </c>
      <c r="G101" s="67">
        <f t="shared" si="7"/>
        <v>803</v>
      </c>
      <c r="H101" s="67">
        <f t="shared" si="8"/>
        <v>883.30000000000007</v>
      </c>
      <c r="I101" s="67">
        <f>I100+120</f>
        <v>50120</v>
      </c>
      <c r="J101" s="68">
        <f t="shared" si="9"/>
        <v>40246360</v>
      </c>
      <c r="K101" s="69">
        <f t="shared" si="10"/>
        <v>45075923</v>
      </c>
      <c r="L101" s="70">
        <f t="shared" si="11"/>
        <v>112500</v>
      </c>
      <c r="M101" s="69">
        <f t="shared" si="6"/>
        <v>3091550.0000000005</v>
      </c>
      <c r="N101" s="66" t="s">
        <v>20</v>
      </c>
      <c r="O101" s="38"/>
      <c r="P101" s="38"/>
    </row>
    <row r="102" spans="1:16" s="39" customFormat="1" ht="12.75" x14ac:dyDescent="0.2">
      <c r="A102" s="66">
        <v>101</v>
      </c>
      <c r="B102" s="71">
        <v>3702</v>
      </c>
      <c r="C102" s="71">
        <v>37</v>
      </c>
      <c r="D102" s="66" t="s">
        <v>16</v>
      </c>
      <c r="E102" s="67">
        <v>710</v>
      </c>
      <c r="F102" s="67">
        <v>71</v>
      </c>
      <c r="G102" s="67">
        <f t="shared" si="7"/>
        <v>781</v>
      </c>
      <c r="H102" s="67">
        <f t="shared" si="8"/>
        <v>859.1</v>
      </c>
      <c r="I102" s="67">
        <f>I101</f>
        <v>50120</v>
      </c>
      <c r="J102" s="68">
        <f t="shared" si="9"/>
        <v>39143720</v>
      </c>
      <c r="K102" s="69">
        <f t="shared" si="10"/>
        <v>43840966</v>
      </c>
      <c r="L102" s="70">
        <f t="shared" si="11"/>
        <v>109500</v>
      </c>
      <c r="M102" s="69">
        <f t="shared" si="6"/>
        <v>3006850</v>
      </c>
      <c r="N102" s="66" t="s">
        <v>20</v>
      </c>
      <c r="O102" s="38"/>
      <c r="P102" s="38"/>
    </row>
    <row r="103" spans="1:16" s="39" customFormat="1" ht="12.75" x14ac:dyDescent="0.2">
      <c r="A103" s="66">
        <v>102</v>
      </c>
      <c r="B103" s="71">
        <v>3703</v>
      </c>
      <c r="C103" s="71">
        <v>37</v>
      </c>
      <c r="D103" s="66" t="s">
        <v>16</v>
      </c>
      <c r="E103" s="67">
        <v>684</v>
      </c>
      <c r="F103" s="67">
        <v>74</v>
      </c>
      <c r="G103" s="67">
        <f t="shared" si="7"/>
        <v>758</v>
      </c>
      <c r="H103" s="67">
        <f t="shared" si="8"/>
        <v>833.80000000000007</v>
      </c>
      <c r="I103" s="67">
        <f>I102</f>
        <v>50120</v>
      </c>
      <c r="J103" s="68">
        <f t="shared" si="9"/>
        <v>37990960</v>
      </c>
      <c r="K103" s="69">
        <f t="shared" si="10"/>
        <v>42549875</v>
      </c>
      <c r="L103" s="70">
        <f t="shared" si="11"/>
        <v>106500</v>
      </c>
      <c r="M103" s="69">
        <f t="shared" si="6"/>
        <v>2918300.0000000005</v>
      </c>
      <c r="N103" s="66" t="s">
        <v>20</v>
      </c>
      <c r="O103" s="38"/>
      <c r="P103" s="38"/>
    </row>
    <row r="104" spans="1:16" s="39" customFormat="1" ht="12.75" x14ac:dyDescent="0.2">
      <c r="A104" s="66">
        <v>103</v>
      </c>
      <c r="B104" s="71">
        <v>3704</v>
      </c>
      <c r="C104" s="71">
        <v>37</v>
      </c>
      <c r="D104" s="66" t="s">
        <v>32</v>
      </c>
      <c r="E104" s="67">
        <v>493</v>
      </c>
      <c r="F104" s="67">
        <v>64</v>
      </c>
      <c r="G104" s="67">
        <f t="shared" si="7"/>
        <v>557</v>
      </c>
      <c r="H104" s="67">
        <f t="shared" si="8"/>
        <v>612.70000000000005</v>
      </c>
      <c r="I104" s="67">
        <f>I103</f>
        <v>50120</v>
      </c>
      <c r="J104" s="68">
        <f t="shared" si="9"/>
        <v>27916840</v>
      </c>
      <c r="K104" s="69">
        <f t="shared" si="10"/>
        <v>31266861</v>
      </c>
      <c r="L104" s="70">
        <f t="shared" si="11"/>
        <v>78000</v>
      </c>
      <c r="M104" s="69">
        <f t="shared" si="6"/>
        <v>2144450</v>
      </c>
      <c r="N104" s="66" t="s">
        <v>20</v>
      </c>
      <c r="O104" s="38"/>
      <c r="P104" s="38"/>
    </row>
    <row r="105" spans="1:16" s="39" customFormat="1" ht="12.75" x14ac:dyDescent="0.2">
      <c r="A105" s="66">
        <v>104</v>
      </c>
      <c r="B105" s="71">
        <v>3801</v>
      </c>
      <c r="C105" s="71">
        <v>38</v>
      </c>
      <c r="D105" s="66" t="s">
        <v>16</v>
      </c>
      <c r="E105" s="67">
        <v>763</v>
      </c>
      <c r="F105" s="67">
        <v>40</v>
      </c>
      <c r="G105" s="67">
        <f t="shared" si="7"/>
        <v>803</v>
      </c>
      <c r="H105" s="67">
        <f t="shared" si="8"/>
        <v>883.30000000000007</v>
      </c>
      <c r="I105" s="67">
        <f>I104+120</f>
        <v>50240</v>
      </c>
      <c r="J105" s="68">
        <f t="shared" si="9"/>
        <v>40342720</v>
      </c>
      <c r="K105" s="69">
        <f t="shared" si="10"/>
        <v>45183846</v>
      </c>
      <c r="L105" s="70">
        <f t="shared" si="11"/>
        <v>113000</v>
      </c>
      <c r="M105" s="69">
        <f t="shared" si="6"/>
        <v>3091550.0000000005</v>
      </c>
      <c r="N105" s="66" t="s">
        <v>20</v>
      </c>
      <c r="O105" s="38"/>
      <c r="P105" s="38"/>
    </row>
    <row r="106" spans="1:16" s="39" customFormat="1" ht="12.75" x14ac:dyDescent="0.2">
      <c r="A106" s="66">
        <v>105</v>
      </c>
      <c r="B106" s="71">
        <v>3802</v>
      </c>
      <c r="C106" s="71">
        <v>38</v>
      </c>
      <c r="D106" s="66" t="s">
        <v>16</v>
      </c>
      <c r="E106" s="67">
        <v>710</v>
      </c>
      <c r="F106" s="67">
        <v>71</v>
      </c>
      <c r="G106" s="67">
        <f t="shared" si="7"/>
        <v>781</v>
      </c>
      <c r="H106" s="67">
        <f t="shared" si="8"/>
        <v>859.1</v>
      </c>
      <c r="I106" s="67">
        <f>I105</f>
        <v>50240</v>
      </c>
      <c r="J106" s="68">
        <f t="shared" si="9"/>
        <v>39237440</v>
      </c>
      <c r="K106" s="69">
        <f t="shared" si="10"/>
        <v>43945933</v>
      </c>
      <c r="L106" s="70">
        <f t="shared" si="11"/>
        <v>110000</v>
      </c>
      <c r="M106" s="69">
        <f t="shared" si="6"/>
        <v>3006850</v>
      </c>
      <c r="N106" s="66" t="s">
        <v>20</v>
      </c>
      <c r="O106" s="38"/>
      <c r="P106" s="38"/>
    </row>
    <row r="107" spans="1:16" s="39" customFormat="1" ht="12.75" x14ac:dyDescent="0.2">
      <c r="A107" s="66">
        <v>106</v>
      </c>
      <c r="B107" s="71">
        <v>3803</v>
      </c>
      <c r="C107" s="71">
        <v>38</v>
      </c>
      <c r="D107" s="66" t="s">
        <v>16</v>
      </c>
      <c r="E107" s="67">
        <v>684</v>
      </c>
      <c r="F107" s="67">
        <v>74</v>
      </c>
      <c r="G107" s="67">
        <f t="shared" si="7"/>
        <v>758</v>
      </c>
      <c r="H107" s="67">
        <f t="shared" si="8"/>
        <v>833.80000000000007</v>
      </c>
      <c r="I107" s="67">
        <f>I106</f>
        <v>50240</v>
      </c>
      <c r="J107" s="68">
        <f t="shared" si="9"/>
        <v>38081920</v>
      </c>
      <c r="K107" s="69">
        <f t="shared" si="10"/>
        <v>42651750</v>
      </c>
      <c r="L107" s="70">
        <f t="shared" si="11"/>
        <v>106500</v>
      </c>
      <c r="M107" s="69">
        <f t="shared" si="6"/>
        <v>2918300.0000000005</v>
      </c>
      <c r="N107" s="66" t="s">
        <v>20</v>
      </c>
      <c r="O107" s="38"/>
      <c r="P107" s="38"/>
    </row>
    <row r="108" spans="1:16" s="39" customFormat="1" ht="12.75" x14ac:dyDescent="0.2">
      <c r="A108" s="66">
        <v>107</v>
      </c>
      <c r="B108" s="71">
        <v>3804</v>
      </c>
      <c r="C108" s="71">
        <v>38</v>
      </c>
      <c r="D108" s="66" t="s">
        <v>32</v>
      </c>
      <c r="E108" s="67">
        <v>493</v>
      </c>
      <c r="F108" s="67">
        <v>64</v>
      </c>
      <c r="G108" s="67">
        <f t="shared" si="7"/>
        <v>557</v>
      </c>
      <c r="H108" s="67">
        <f t="shared" si="8"/>
        <v>612.70000000000005</v>
      </c>
      <c r="I108" s="67">
        <f>I107</f>
        <v>50240</v>
      </c>
      <c r="J108" s="68">
        <f t="shared" si="9"/>
        <v>27983680</v>
      </c>
      <c r="K108" s="69">
        <f t="shared" si="10"/>
        <v>31341722</v>
      </c>
      <c r="L108" s="70">
        <f t="shared" si="11"/>
        <v>78500</v>
      </c>
      <c r="M108" s="69">
        <f t="shared" si="6"/>
        <v>2144450</v>
      </c>
      <c r="N108" s="66" t="s">
        <v>20</v>
      </c>
      <c r="O108" s="38"/>
      <c r="P108" s="38"/>
    </row>
    <row r="109" spans="1:16" s="39" customFormat="1" ht="12.75" x14ac:dyDescent="0.2">
      <c r="A109" s="66">
        <v>108</v>
      </c>
      <c r="B109" s="71">
        <v>3902</v>
      </c>
      <c r="C109" s="71">
        <v>39</v>
      </c>
      <c r="D109" s="66" t="s">
        <v>16</v>
      </c>
      <c r="E109" s="67">
        <v>710</v>
      </c>
      <c r="F109" s="67">
        <v>71</v>
      </c>
      <c r="G109" s="67">
        <f t="shared" si="7"/>
        <v>781</v>
      </c>
      <c r="H109" s="67">
        <f t="shared" si="8"/>
        <v>859.1</v>
      </c>
      <c r="I109" s="67">
        <f>I108+120</f>
        <v>50360</v>
      </c>
      <c r="J109" s="68">
        <f t="shared" si="9"/>
        <v>39331160</v>
      </c>
      <c r="K109" s="69">
        <f t="shared" si="10"/>
        <v>44050899</v>
      </c>
      <c r="L109" s="70">
        <f t="shared" si="11"/>
        <v>110000</v>
      </c>
      <c r="M109" s="69">
        <f t="shared" si="6"/>
        <v>3006850</v>
      </c>
      <c r="N109" s="66" t="s">
        <v>20</v>
      </c>
      <c r="O109" s="38"/>
      <c r="P109" s="38"/>
    </row>
    <row r="110" spans="1:16" s="39" customFormat="1" ht="12.75" x14ac:dyDescent="0.2">
      <c r="A110" s="66">
        <v>109</v>
      </c>
      <c r="B110" s="71">
        <v>3903</v>
      </c>
      <c r="C110" s="71">
        <v>39</v>
      </c>
      <c r="D110" s="66" t="s">
        <v>16</v>
      </c>
      <c r="E110" s="67">
        <v>684</v>
      </c>
      <c r="F110" s="67">
        <v>74</v>
      </c>
      <c r="G110" s="67">
        <f t="shared" si="7"/>
        <v>758</v>
      </c>
      <c r="H110" s="67">
        <f t="shared" si="8"/>
        <v>833.80000000000007</v>
      </c>
      <c r="I110" s="67">
        <f>I109</f>
        <v>50360</v>
      </c>
      <c r="J110" s="68">
        <f t="shared" si="9"/>
        <v>38172880</v>
      </c>
      <c r="K110" s="69">
        <f t="shared" si="10"/>
        <v>42753626</v>
      </c>
      <c r="L110" s="70">
        <f t="shared" si="11"/>
        <v>107000</v>
      </c>
      <c r="M110" s="69">
        <f t="shared" si="6"/>
        <v>2918300.0000000005</v>
      </c>
      <c r="N110" s="66" t="s">
        <v>20</v>
      </c>
      <c r="O110" s="38"/>
      <c r="P110" s="38"/>
    </row>
    <row r="111" spans="1:16" s="39" customFormat="1" ht="12.75" x14ac:dyDescent="0.2">
      <c r="A111" s="66">
        <v>110</v>
      </c>
      <c r="B111" s="71">
        <v>3904</v>
      </c>
      <c r="C111" s="71">
        <v>39</v>
      </c>
      <c r="D111" s="66" t="s">
        <v>32</v>
      </c>
      <c r="E111" s="67">
        <v>493</v>
      </c>
      <c r="F111" s="67">
        <v>64</v>
      </c>
      <c r="G111" s="67">
        <f t="shared" si="7"/>
        <v>557</v>
      </c>
      <c r="H111" s="67">
        <f t="shared" si="8"/>
        <v>612.70000000000005</v>
      </c>
      <c r="I111" s="67">
        <f>I110</f>
        <v>50360</v>
      </c>
      <c r="J111" s="68">
        <f t="shared" si="9"/>
        <v>28050520</v>
      </c>
      <c r="K111" s="69">
        <f t="shared" si="10"/>
        <v>31416582</v>
      </c>
      <c r="L111" s="70">
        <f t="shared" si="11"/>
        <v>78500</v>
      </c>
      <c r="M111" s="69">
        <f t="shared" si="6"/>
        <v>2144450</v>
      </c>
      <c r="N111" s="66" t="s">
        <v>20</v>
      </c>
      <c r="O111" s="38"/>
      <c r="P111" s="38"/>
    </row>
    <row r="112" spans="1:16" s="39" customFormat="1" ht="12.75" x14ac:dyDescent="0.2">
      <c r="A112" s="66">
        <v>111</v>
      </c>
      <c r="B112" s="71">
        <v>4001</v>
      </c>
      <c r="C112" s="71">
        <v>40</v>
      </c>
      <c r="D112" s="66" t="s">
        <v>16</v>
      </c>
      <c r="E112" s="67">
        <v>763</v>
      </c>
      <c r="F112" s="67">
        <v>40</v>
      </c>
      <c r="G112" s="67">
        <f t="shared" si="7"/>
        <v>803</v>
      </c>
      <c r="H112" s="67">
        <f t="shared" si="8"/>
        <v>883.30000000000007</v>
      </c>
      <c r="I112" s="67">
        <f>I111+120</f>
        <v>50480</v>
      </c>
      <c r="J112" s="68">
        <f t="shared" si="9"/>
        <v>40535440</v>
      </c>
      <c r="K112" s="69">
        <f t="shared" si="10"/>
        <v>45399693</v>
      </c>
      <c r="L112" s="70">
        <f t="shared" si="11"/>
        <v>113500</v>
      </c>
      <c r="M112" s="69">
        <f t="shared" si="6"/>
        <v>3091550.0000000005</v>
      </c>
      <c r="N112" s="66" t="s">
        <v>20</v>
      </c>
      <c r="O112" s="38"/>
      <c r="P112" s="38"/>
    </row>
    <row r="113" spans="1:16" s="39" customFormat="1" ht="12.75" x14ac:dyDescent="0.2">
      <c r="A113" s="66">
        <v>112</v>
      </c>
      <c r="B113" s="71">
        <v>4002</v>
      </c>
      <c r="C113" s="71">
        <v>40</v>
      </c>
      <c r="D113" s="66" t="s">
        <v>16</v>
      </c>
      <c r="E113" s="67">
        <v>710</v>
      </c>
      <c r="F113" s="67">
        <v>71</v>
      </c>
      <c r="G113" s="67">
        <f t="shared" si="7"/>
        <v>781</v>
      </c>
      <c r="H113" s="67">
        <f t="shared" si="8"/>
        <v>859.1</v>
      </c>
      <c r="I113" s="67">
        <f>I112</f>
        <v>50480</v>
      </c>
      <c r="J113" s="68">
        <f t="shared" si="9"/>
        <v>39424880</v>
      </c>
      <c r="K113" s="69">
        <f t="shared" si="10"/>
        <v>44155866</v>
      </c>
      <c r="L113" s="70">
        <f t="shared" si="11"/>
        <v>110500</v>
      </c>
      <c r="M113" s="69">
        <f t="shared" si="6"/>
        <v>3006850</v>
      </c>
      <c r="N113" s="66" t="s">
        <v>20</v>
      </c>
      <c r="O113" s="38"/>
      <c r="P113" s="38"/>
    </row>
    <row r="114" spans="1:16" s="39" customFormat="1" ht="12.75" x14ac:dyDescent="0.2">
      <c r="A114" s="66">
        <v>113</v>
      </c>
      <c r="B114" s="71">
        <v>4003</v>
      </c>
      <c r="C114" s="71">
        <v>40</v>
      </c>
      <c r="D114" s="66" t="s">
        <v>16</v>
      </c>
      <c r="E114" s="67">
        <v>684</v>
      </c>
      <c r="F114" s="67">
        <v>74</v>
      </c>
      <c r="G114" s="67">
        <f t="shared" si="7"/>
        <v>758</v>
      </c>
      <c r="H114" s="67">
        <f t="shared" si="8"/>
        <v>833.80000000000007</v>
      </c>
      <c r="I114" s="67">
        <f>I113</f>
        <v>50480</v>
      </c>
      <c r="J114" s="68">
        <f t="shared" si="9"/>
        <v>38263840</v>
      </c>
      <c r="K114" s="69">
        <f t="shared" si="10"/>
        <v>42855501</v>
      </c>
      <c r="L114" s="70">
        <f t="shared" si="11"/>
        <v>107000</v>
      </c>
      <c r="M114" s="69">
        <f t="shared" si="6"/>
        <v>2918300.0000000005</v>
      </c>
      <c r="N114" s="66" t="s">
        <v>20</v>
      </c>
      <c r="O114" s="38"/>
      <c r="P114" s="38"/>
    </row>
    <row r="115" spans="1:16" s="39" customFormat="1" ht="12.75" x14ac:dyDescent="0.2">
      <c r="A115" s="66">
        <v>114</v>
      </c>
      <c r="B115" s="71">
        <v>4004</v>
      </c>
      <c r="C115" s="71">
        <v>40</v>
      </c>
      <c r="D115" s="66" t="s">
        <v>32</v>
      </c>
      <c r="E115" s="67">
        <v>493</v>
      </c>
      <c r="F115" s="67">
        <v>64</v>
      </c>
      <c r="G115" s="67">
        <f t="shared" si="7"/>
        <v>557</v>
      </c>
      <c r="H115" s="67">
        <f t="shared" si="8"/>
        <v>612.70000000000005</v>
      </c>
      <c r="I115" s="67">
        <f>I114</f>
        <v>50480</v>
      </c>
      <c r="J115" s="68">
        <f t="shared" si="9"/>
        <v>28117360</v>
      </c>
      <c r="K115" s="69">
        <f t="shared" si="10"/>
        <v>31491443</v>
      </c>
      <c r="L115" s="70">
        <f t="shared" si="11"/>
        <v>78500</v>
      </c>
      <c r="M115" s="69">
        <f t="shared" si="6"/>
        <v>2144450</v>
      </c>
      <c r="N115" s="66" t="s">
        <v>20</v>
      </c>
      <c r="O115" s="38"/>
      <c r="P115" s="38"/>
    </row>
    <row r="116" spans="1:16" s="39" customFormat="1" ht="12.75" x14ac:dyDescent="0.2">
      <c r="A116" s="66">
        <v>115</v>
      </c>
      <c r="B116" s="71">
        <v>4101</v>
      </c>
      <c r="C116" s="71">
        <v>41</v>
      </c>
      <c r="D116" s="66" t="s">
        <v>16</v>
      </c>
      <c r="E116" s="67">
        <v>763</v>
      </c>
      <c r="F116" s="67">
        <v>40</v>
      </c>
      <c r="G116" s="67">
        <f t="shared" si="7"/>
        <v>803</v>
      </c>
      <c r="H116" s="67">
        <f t="shared" si="8"/>
        <v>883.30000000000007</v>
      </c>
      <c r="I116" s="72">
        <f>I115+120</f>
        <v>50600</v>
      </c>
      <c r="J116" s="68">
        <f t="shared" si="9"/>
        <v>40631800</v>
      </c>
      <c r="K116" s="69">
        <f t="shared" si="10"/>
        <v>45507616</v>
      </c>
      <c r="L116" s="70">
        <f t="shared" si="11"/>
        <v>114000</v>
      </c>
      <c r="M116" s="69">
        <f t="shared" si="6"/>
        <v>3091550.0000000005</v>
      </c>
      <c r="N116" s="66" t="s">
        <v>20</v>
      </c>
      <c r="O116" s="38"/>
      <c r="P116" s="38"/>
    </row>
    <row r="117" spans="1:16" x14ac:dyDescent="0.3">
      <c r="A117" s="73" t="s">
        <v>29</v>
      </c>
      <c r="B117" s="74"/>
      <c r="C117" s="74"/>
      <c r="D117" s="75"/>
      <c r="E117" s="76">
        <f>SUM(E2:E116)</f>
        <v>75738</v>
      </c>
      <c r="F117" s="76">
        <f>SUM(F2:F116)</f>
        <v>7239</v>
      </c>
      <c r="G117" s="76">
        <f>SUM(G2:G116)</f>
        <v>82977</v>
      </c>
      <c r="H117" s="76">
        <f>SUM(H2:H116)</f>
        <v>91274.700000000055</v>
      </c>
      <c r="I117" s="77"/>
      <c r="J117" s="78">
        <f t="shared" ref="J117:M117" si="12">SUM(J2:J116)</f>
        <v>4045330560</v>
      </c>
      <c r="K117" s="78">
        <f t="shared" si="12"/>
        <v>4530770227</v>
      </c>
      <c r="L117" s="85"/>
      <c r="M117" s="80">
        <f t="shared" si="12"/>
        <v>319461450</v>
      </c>
      <c r="N117" s="81"/>
      <c r="O117" s="20"/>
    </row>
    <row r="118" spans="1:16" x14ac:dyDescent="0.3">
      <c r="H118" s="84"/>
    </row>
  </sheetData>
  <mergeCells count="1">
    <mergeCell ref="A117:D1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9E29-47D9-4C11-BDC5-751F4FC469BD}">
  <dimension ref="A1:P4"/>
  <sheetViews>
    <sheetView zoomScale="175" zoomScaleNormal="175" workbookViewId="0">
      <selection activeCell="A2" sqref="A2"/>
    </sheetView>
  </sheetViews>
  <sheetFormatPr defaultRowHeight="16.5" x14ac:dyDescent="0.3"/>
  <cols>
    <col min="1" max="1" width="5" style="82" customWidth="1"/>
    <col min="2" max="2" width="5.42578125" style="82" customWidth="1"/>
    <col min="3" max="3" width="4.140625" style="82" customWidth="1"/>
    <col min="4" max="4" width="7" style="83" customWidth="1"/>
    <col min="5" max="7" width="5.5703125" style="83" customWidth="1"/>
    <col min="8" max="8" width="6.5703125" style="36" customWidth="1"/>
    <col min="9" max="9" width="7.7109375" style="36" customWidth="1"/>
    <col min="10" max="10" width="11.85546875" style="36" customWidth="1"/>
    <col min="11" max="11" width="11.140625" style="36" customWidth="1"/>
    <col min="12" max="12" width="7.85546875" style="36" customWidth="1"/>
    <col min="13" max="13" width="10.5703125" style="36" customWidth="1"/>
    <col min="14" max="14" width="6.7109375" style="36" customWidth="1"/>
    <col min="15" max="15" width="15" style="37" customWidth="1"/>
    <col min="16" max="16" width="9.140625" style="37"/>
    <col min="17" max="16384" width="9.140625" style="36"/>
  </cols>
  <sheetData>
    <row r="1" spans="1:16" ht="60.75" customHeight="1" x14ac:dyDescent="0.3">
      <c r="A1" s="56" t="s">
        <v>1</v>
      </c>
      <c r="B1" s="65" t="s">
        <v>0</v>
      </c>
      <c r="C1" s="65" t="s">
        <v>3</v>
      </c>
      <c r="D1" s="65" t="s">
        <v>2</v>
      </c>
      <c r="E1" s="65" t="s">
        <v>26</v>
      </c>
      <c r="F1" s="65" t="s">
        <v>45</v>
      </c>
      <c r="G1" s="65" t="s">
        <v>46</v>
      </c>
      <c r="H1" s="65" t="s">
        <v>4</v>
      </c>
      <c r="I1" s="65" t="s">
        <v>58</v>
      </c>
      <c r="J1" s="65" t="s">
        <v>59</v>
      </c>
      <c r="K1" s="65" t="s">
        <v>60</v>
      </c>
      <c r="L1" s="65" t="s">
        <v>61</v>
      </c>
      <c r="M1" s="65" t="s">
        <v>62</v>
      </c>
      <c r="N1" s="65" t="s">
        <v>18</v>
      </c>
    </row>
    <row r="2" spans="1:16" s="39" customFormat="1" ht="12.75" x14ac:dyDescent="0.2">
      <c r="A2" s="66">
        <v>1</v>
      </c>
      <c r="B2" s="66">
        <v>3302</v>
      </c>
      <c r="C2" s="66">
        <v>33</v>
      </c>
      <c r="D2" s="66" t="s">
        <v>16</v>
      </c>
      <c r="E2" s="67">
        <v>710</v>
      </c>
      <c r="F2" s="67">
        <v>71</v>
      </c>
      <c r="G2" s="67">
        <f t="shared" ref="G2" si="0">E2+F2</f>
        <v>781</v>
      </c>
      <c r="H2" s="67">
        <f t="shared" ref="H2" si="1">G2*1.1</f>
        <v>859.1</v>
      </c>
      <c r="I2" s="67" t="e">
        <f>#REF!</f>
        <v>#REF!</v>
      </c>
      <c r="J2" s="68">
        <v>0</v>
      </c>
      <c r="K2" s="69">
        <f t="shared" ref="K2" si="2">ROUND(J2*1.12,0)</f>
        <v>0</v>
      </c>
      <c r="L2" s="70">
        <f t="shared" ref="L2" si="3">MROUND((K2*0.03/12),500)</f>
        <v>0</v>
      </c>
      <c r="M2" s="69">
        <f t="shared" ref="M2" si="4">H2*3500</f>
        <v>3006850</v>
      </c>
      <c r="N2" s="66" t="s">
        <v>19</v>
      </c>
      <c r="O2" s="38"/>
      <c r="P2" s="38"/>
    </row>
    <row r="3" spans="1:16" x14ac:dyDescent="0.3">
      <c r="A3" s="73" t="s">
        <v>29</v>
      </c>
      <c r="B3" s="74"/>
      <c r="C3" s="74"/>
      <c r="D3" s="75"/>
      <c r="E3" s="76">
        <f>SUM(E2:E2)</f>
        <v>710</v>
      </c>
      <c r="F3" s="76">
        <f>SUM(F2:F2)</f>
        <v>71</v>
      </c>
      <c r="G3" s="76">
        <f>SUM(G2:G2)</f>
        <v>781</v>
      </c>
      <c r="H3" s="76">
        <f>SUM(H2:H2)</f>
        <v>859.1</v>
      </c>
      <c r="I3" s="77"/>
      <c r="J3" s="78">
        <f>SUM(J2:J2)</f>
        <v>0</v>
      </c>
      <c r="K3" s="78">
        <f>SUM(K2:K2)</f>
        <v>0</v>
      </c>
      <c r="L3" s="85"/>
      <c r="M3" s="80">
        <f>SUM(M2:M2)</f>
        <v>3006850</v>
      </c>
      <c r="N3" s="81"/>
      <c r="O3" s="20"/>
    </row>
    <row r="4" spans="1:16" x14ac:dyDescent="0.3">
      <c r="H4" s="84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zoomScale="115" zoomScaleNormal="115" workbookViewId="0">
      <selection activeCell="G9" sqref="G9"/>
    </sheetView>
  </sheetViews>
  <sheetFormatPr defaultRowHeight="15" x14ac:dyDescent="0.25"/>
  <cols>
    <col min="1" max="1" width="9.140625" style="7"/>
    <col min="2" max="2" width="17.5703125" style="9" customWidth="1"/>
    <col min="3" max="3" width="13.7109375" style="9" customWidth="1"/>
    <col min="4" max="4" width="10.42578125" style="9" customWidth="1"/>
    <col min="5" max="6" width="9.140625" style="9"/>
    <col min="7" max="7" width="19.28515625" style="9" customWidth="1"/>
    <col min="8" max="8" width="21" style="9" customWidth="1"/>
    <col min="10" max="10" width="19.42578125" customWidth="1"/>
  </cols>
  <sheetData>
    <row r="1" spans="1:12" x14ac:dyDescent="0.25">
      <c r="A1" s="17" t="s">
        <v>5</v>
      </c>
      <c r="B1" s="18" t="s">
        <v>11</v>
      </c>
      <c r="C1" s="18"/>
      <c r="D1" s="18" t="s">
        <v>6</v>
      </c>
      <c r="E1" s="18" t="s">
        <v>7</v>
      </c>
      <c r="F1" s="17" t="s">
        <v>8</v>
      </c>
      <c r="G1" s="17" t="s">
        <v>9</v>
      </c>
      <c r="H1" s="17" t="s">
        <v>10</v>
      </c>
      <c r="I1" s="1"/>
      <c r="J1" s="1"/>
      <c r="K1" s="1"/>
      <c r="L1" s="1"/>
    </row>
    <row r="2" spans="1:12" ht="45" customHeight="1" x14ac:dyDescent="0.25">
      <c r="A2" s="42">
        <v>1</v>
      </c>
      <c r="B2" s="42" t="s">
        <v>27</v>
      </c>
      <c r="C2" s="43" t="s">
        <v>63</v>
      </c>
      <c r="D2" s="86">
        <f>29+86</f>
        <v>115</v>
      </c>
      <c r="E2" s="67">
        <f>'A - Wing (Sale)'!G117</f>
        <v>82761</v>
      </c>
      <c r="F2" s="87">
        <f>'A - Wing (Sale)'!H117</f>
        <v>91037.099999999977</v>
      </c>
      <c r="G2" s="88">
        <f>'A - Wing (Sale)'!J117</f>
        <v>4037651880</v>
      </c>
      <c r="H2" s="89">
        <f>'A - Wing (Sale)'!K117</f>
        <v>4522170106</v>
      </c>
      <c r="J2" s="1"/>
      <c r="K2" s="1"/>
      <c r="L2" s="1"/>
    </row>
    <row r="3" spans="1:12" ht="60" customHeight="1" x14ac:dyDescent="0.25">
      <c r="A3" s="42">
        <v>2</v>
      </c>
      <c r="B3" s="42" t="s">
        <v>28</v>
      </c>
      <c r="C3" s="43" t="s">
        <v>64</v>
      </c>
      <c r="D3" s="86">
        <v>3</v>
      </c>
      <c r="E3" s="67">
        <f>'A - Wing (Rehab)'!G5</f>
        <v>2128</v>
      </c>
      <c r="F3" s="87">
        <f>'A - Wing (Rehab)'!H5</f>
        <v>2340.8000000000002</v>
      </c>
      <c r="G3" s="86">
        <v>0</v>
      </c>
      <c r="H3" s="86">
        <v>0</v>
      </c>
      <c r="J3" s="1"/>
      <c r="K3" s="1"/>
      <c r="L3" s="1"/>
    </row>
    <row r="4" spans="1:12" ht="30" customHeight="1" x14ac:dyDescent="0.25">
      <c r="A4" s="61" t="s">
        <v>29</v>
      </c>
      <c r="B4" s="62"/>
      <c r="C4" s="63"/>
      <c r="D4" s="17">
        <f>D2+D3</f>
        <v>118</v>
      </c>
      <c r="E4" s="45">
        <f t="shared" ref="E4:F4" si="0">SUM(E2:E3)</f>
        <v>84889</v>
      </c>
      <c r="F4" s="46">
        <f t="shared" si="0"/>
        <v>93377.89999999998</v>
      </c>
      <c r="G4" s="47">
        <f>G2+G3</f>
        <v>4037651880</v>
      </c>
      <c r="H4" s="47">
        <f>H2+H3</f>
        <v>4522170106</v>
      </c>
      <c r="J4" s="1"/>
      <c r="K4" s="1"/>
      <c r="L4" s="1"/>
    </row>
    <row r="5" spans="1:12" ht="60" customHeight="1" x14ac:dyDescent="0.25">
      <c r="A5" s="42">
        <v>3</v>
      </c>
      <c r="B5" s="42" t="s">
        <v>27</v>
      </c>
      <c r="C5" s="43" t="s">
        <v>65</v>
      </c>
      <c r="D5" s="44">
        <f>30+85</f>
        <v>115</v>
      </c>
      <c r="E5" s="45">
        <f>'B- Wing (Sale)'!G117</f>
        <v>82977</v>
      </c>
      <c r="F5" s="45">
        <f>'B- Wing (Sale)'!H117</f>
        <v>91274.700000000055</v>
      </c>
      <c r="G5" s="88">
        <f>'B- Wing (Sale)'!J117</f>
        <v>4045330560</v>
      </c>
      <c r="H5" s="89">
        <f>'B- Wing (Sale)'!K117</f>
        <v>4530770227</v>
      </c>
      <c r="J5" s="1"/>
      <c r="K5" s="1"/>
      <c r="L5" s="1"/>
    </row>
    <row r="6" spans="1:12" ht="60" customHeight="1" x14ac:dyDescent="0.25">
      <c r="A6" s="42">
        <v>4</v>
      </c>
      <c r="B6" s="42" t="s">
        <v>28</v>
      </c>
      <c r="C6" s="43" t="s">
        <v>66</v>
      </c>
      <c r="D6" s="44">
        <v>1</v>
      </c>
      <c r="E6" s="45">
        <f>'B- Wing (Rehab)'!G3</f>
        <v>781</v>
      </c>
      <c r="F6" s="45">
        <f>'B- Wing (Rehab)'!H3</f>
        <v>859.1</v>
      </c>
      <c r="G6" s="44">
        <v>0</v>
      </c>
      <c r="H6" s="44">
        <v>0</v>
      </c>
      <c r="J6" s="1"/>
      <c r="K6" s="1"/>
      <c r="L6" s="1"/>
    </row>
    <row r="7" spans="1:12" ht="26.25" customHeight="1" x14ac:dyDescent="0.25">
      <c r="A7" s="61" t="s">
        <v>29</v>
      </c>
      <c r="B7" s="62"/>
      <c r="C7" s="63"/>
      <c r="D7" s="17">
        <f>SUM(D5:D6)</f>
        <v>116</v>
      </c>
      <c r="E7" s="17">
        <f t="shared" ref="E7:H7" si="1">SUM(E5:E6)</f>
        <v>83758</v>
      </c>
      <c r="F7" s="90">
        <f t="shared" si="1"/>
        <v>92133.800000000061</v>
      </c>
      <c r="G7" s="47">
        <f t="shared" si="1"/>
        <v>4045330560</v>
      </c>
      <c r="H7" s="47">
        <f t="shared" si="1"/>
        <v>4530770227</v>
      </c>
      <c r="J7" s="1"/>
      <c r="K7" s="1"/>
      <c r="L7" s="1"/>
    </row>
    <row r="8" spans="1:12" x14ac:dyDescent="0.25">
      <c r="B8" s="7"/>
      <c r="C8" s="7"/>
      <c r="D8" s="7"/>
      <c r="E8" s="7"/>
      <c r="F8" s="7"/>
      <c r="G8" s="7"/>
      <c r="H8" s="7"/>
      <c r="J8" s="2"/>
      <c r="K8" s="1"/>
      <c r="L8" s="1"/>
    </row>
    <row r="9" spans="1:12" ht="27" customHeight="1" x14ac:dyDescent="0.25">
      <c r="A9" s="91" t="s">
        <v>29</v>
      </c>
      <c r="B9" s="92"/>
      <c r="C9" s="93"/>
      <c r="D9" s="94">
        <f>D4+D7</f>
        <v>234</v>
      </c>
      <c r="E9" s="94">
        <f>E4+E7</f>
        <v>168647</v>
      </c>
      <c r="F9" s="94">
        <f>F4+F7</f>
        <v>185511.70000000004</v>
      </c>
      <c r="G9" s="95">
        <f>G4+G7</f>
        <v>8082982440</v>
      </c>
      <c r="H9" s="95">
        <f>H4+H7</f>
        <v>9052940333</v>
      </c>
      <c r="I9" s="1"/>
      <c r="J9" s="3"/>
      <c r="K9" s="1"/>
      <c r="L9" s="1"/>
    </row>
    <row r="10" spans="1:12" x14ac:dyDescent="0.25">
      <c r="A10" s="19"/>
      <c r="I10" s="1"/>
      <c r="J10" s="48"/>
    </row>
    <row r="11" spans="1:12" x14ac:dyDescent="0.25">
      <c r="J11" s="49"/>
    </row>
    <row r="12" spans="1:12" x14ac:dyDescent="0.25">
      <c r="J12" s="96">
        <f>F9*3500</f>
        <v>649290950.00000012</v>
      </c>
    </row>
  </sheetData>
  <mergeCells count="3">
    <mergeCell ref="A7:C7"/>
    <mergeCell ref="A4:C4"/>
    <mergeCell ref="A9:C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AJ43"/>
  <sheetViews>
    <sheetView topLeftCell="R1" zoomScale="130" zoomScaleNormal="130" workbookViewId="0">
      <selection activeCell="AJ6" sqref="AJ6:AJ9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1" spans="4:36" ht="15.75" thickBot="1" x14ac:dyDescent="0.3"/>
    <row r="2" spans="4:36" ht="15.75" thickBot="1" x14ac:dyDescent="0.3">
      <c r="AE2" s="58">
        <v>1</v>
      </c>
      <c r="AF2" s="59" t="s">
        <v>42</v>
      </c>
      <c r="AG2" s="58" t="s">
        <v>41</v>
      </c>
      <c r="AH2" s="58">
        <v>45.96</v>
      </c>
      <c r="AI2" s="57">
        <f>AH2*10.764</f>
        <v>494.71343999999999</v>
      </c>
      <c r="AJ2" s="58">
        <v>29</v>
      </c>
    </row>
    <row r="3" spans="4:36" ht="21.75" thickBot="1" x14ac:dyDescent="0.4">
      <c r="D3" s="21"/>
      <c r="AE3" s="58">
        <v>2</v>
      </c>
      <c r="AF3" s="59" t="s">
        <v>42</v>
      </c>
      <c r="AG3" s="58" t="s">
        <v>43</v>
      </c>
      <c r="AH3" s="58">
        <v>70.81</v>
      </c>
      <c r="AI3" s="57">
        <f t="shared" ref="AI3:AI9" si="0">AH3*10.764</f>
        <v>762.19884000000002</v>
      </c>
      <c r="AJ3" s="58">
        <v>26</v>
      </c>
    </row>
    <row r="4" spans="4:36" ht="17.25" thickBot="1" x14ac:dyDescent="0.3">
      <c r="T4" s="22"/>
      <c r="U4" s="22"/>
      <c r="V4" s="22"/>
      <c r="W4" s="22"/>
      <c r="AE4" s="58">
        <v>3</v>
      </c>
      <c r="AF4" s="59" t="s">
        <v>42</v>
      </c>
      <c r="AG4" s="58" t="s">
        <v>43</v>
      </c>
      <c r="AH4" s="58">
        <v>64.989999999999995</v>
      </c>
      <c r="AI4" s="57">
        <f t="shared" si="0"/>
        <v>699.55235999999991</v>
      </c>
      <c r="AJ4" s="58">
        <v>30</v>
      </c>
    </row>
    <row r="5" spans="4:36" ht="17.25" thickBot="1" x14ac:dyDescent="0.3">
      <c r="Q5" s="22"/>
      <c r="R5" s="22"/>
      <c r="S5" s="22"/>
      <c r="T5" s="23"/>
      <c r="U5" s="23"/>
      <c r="V5" s="24"/>
      <c r="W5" s="10"/>
      <c r="AE5" s="58">
        <v>4</v>
      </c>
      <c r="AF5" s="59" t="s">
        <v>42</v>
      </c>
      <c r="AG5" s="58" t="s">
        <v>43</v>
      </c>
      <c r="AH5" s="58">
        <v>63.66</v>
      </c>
      <c r="AI5" s="57">
        <f t="shared" si="0"/>
        <v>685.23623999999995</v>
      </c>
      <c r="AJ5" s="58">
        <v>30</v>
      </c>
    </row>
    <row r="6" spans="4:36" ht="17.25" thickBot="1" x14ac:dyDescent="0.3">
      <c r="Q6" s="25"/>
      <c r="R6" s="25"/>
      <c r="S6" s="25"/>
      <c r="T6" s="23"/>
      <c r="U6" s="23"/>
      <c r="V6" s="24"/>
      <c r="W6" s="10"/>
      <c r="AE6" s="58">
        <v>5</v>
      </c>
      <c r="AF6" s="59" t="s">
        <v>44</v>
      </c>
      <c r="AG6" s="58" t="s">
        <v>43</v>
      </c>
      <c r="AH6" s="58">
        <v>63.56</v>
      </c>
      <c r="AI6" s="57">
        <f t="shared" si="0"/>
        <v>684.15984000000003</v>
      </c>
      <c r="AJ6" s="58">
        <v>30</v>
      </c>
    </row>
    <row r="7" spans="4:36" ht="17.25" thickBot="1" x14ac:dyDescent="0.3">
      <c r="Q7" s="25"/>
      <c r="R7" s="25"/>
      <c r="S7" s="25"/>
      <c r="T7" s="23"/>
      <c r="U7" s="23"/>
      <c r="V7" s="24"/>
      <c r="W7" s="10"/>
      <c r="AE7" s="58">
        <v>6</v>
      </c>
      <c r="AF7" s="59" t="s">
        <v>44</v>
      </c>
      <c r="AG7" s="58" t="s">
        <v>43</v>
      </c>
      <c r="AH7" s="58">
        <v>65.98</v>
      </c>
      <c r="AI7" s="57">
        <f t="shared" si="0"/>
        <v>710.20871999999997</v>
      </c>
      <c r="AJ7" s="58">
        <v>29</v>
      </c>
    </row>
    <row r="8" spans="4:36" ht="17.25" thickBot="1" x14ac:dyDescent="0.3">
      <c r="Q8" s="25"/>
      <c r="R8" s="25"/>
      <c r="S8" s="25"/>
      <c r="T8" s="26"/>
      <c r="U8" s="27"/>
      <c r="V8" s="28"/>
      <c r="W8" s="29"/>
      <c r="AE8" s="58">
        <v>7</v>
      </c>
      <c r="AF8" s="59" t="s">
        <v>44</v>
      </c>
      <c r="AG8" s="58" t="s">
        <v>43</v>
      </c>
      <c r="AH8" s="58">
        <v>70.86</v>
      </c>
      <c r="AI8" s="57">
        <f t="shared" si="0"/>
        <v>762.73703999999998</v>
      </c>
      <c r="AJ8" s="58">
        <v>26</v>
      </c>
    </row>
    <row r="9" spans="4:36" ht="17.25" thickBot="1" x14ac:dyDescent="0.3">
      <c r="Q9" s="25"/>
      <c r="R9" s="25"/>
      <c r="S9" s="25"/>
      <c r="T9" s="26"/>
      <c r="U9" s="25"/>
      <c r="V9" s="30"/>
      <c r="W9" s="29"/>
      <c r="AE9" s="58">
        <v>8</v>
      </c>
      <c r="AF9" s="59" t="s">
        <v>44</v>
      </c>
      <c r="AG9" s="58" t="s">
        <v>41</v>
      </c>
      <c r="AH9" s="58">
        <v>45.79</v>
      </c>
      <c r="AI9" s="57">
        <f t="shared" si="0"/>
        <v>492.88355999999999</v>
      </c>
      <c r="AJ9" s="58">
        <v>30</v>
      </c>
    </row>
    <row r="10" spans="4:36" ht="16.5" x14ac:dyDescent="0.25">
      <c r="Q10" s="31"/>
      <c r="R10" s="31"/>
      <c r="S10" s="31"/>
      <c r="T10" s="25"/>
      <c r="U10" s="25"/>
      <c r="V10" s="30"/>
      <c r="W10" s="29"/>
      <c r="AJ10" s="60">
        <f>SUM(AJ2:AJ9)</f>
        <v>230</v>
      </c>
    </row>
    <row r="11" spans="4:36" ht="16.5" x14ac:dyDescent="0.25">
      <c r="T11" s="30"/>
      <c r="U11" s="30"/>
      <c r="V11" s="30"/>
      <c r="W11" s="29"/>
    </row>
    <row r="12" spans="4:36" ht="16.5" x14ac:dyDescent="0.25">
      <c r="T12" s="30"/>
      <c r="U12" s="30"/>
      <c r="V12" s="30"/>
      <c r="W12" s="29"/>
    </row>
    <row r="13" spans="4:36" ht="16.5" x14ac:dyDescent="0.25">
      <c r="T13" s="30"/>
      <c r="U13" s="30"/>
      <c r="V13" s="30"/>
      <c r="W13" s="29"/>
    </row>
    <row r="14" spans="4:36" ht="16.5" x14ac:dyDescent="0.25">
      <c r="T14" s="30"/>
      <c r="U14" s="30"/>
      <c r="V14" s="30"/>
      <c r="W14" s="29"/>
    </row>
    <row r="15" spans="4:36" ht="16.5" x14ac:dyDescent="0.25">
      <c r="T15" s="30"/>
      <c r="U15" s="30"/>
      <c r="V15" s="30"/>
      <c r="W15" s="29"/>
    </row>
    <row r="24" spans="20:23" ht="16.5" x14ac:dyDescent="0.25">
      <c r="T24" s="30"/>
      <c r="U24" s="30"/>
      <c r="V24" s="30"/>
      <c r="W24" s="29"/>
    </row>
    <row r="25" spans="20:23" ht="16.5" x14ac:dyDescent="0.25">
      <c r="T25" s="30"/>
      <c r="U25" s="30"/>
      <c r="V25" s="30"/>
      <c r="W25" s="29"/>
    </row>
    <row r="26" spans="20:23" ht="16.5" x14ac:dyDescent="0.25">
      <c r="T26" s="30"/>
      <c r="U26" s="30"/>
      <c r="V26" s="30"/>
      <c r="W26" s="29"/>
    </row>
    <row r="27" spans="20:23" ht="16.5" x14ac:dyDescent="0.25">
      <c r="T27" s="30"/>
      <c r="U27" s="30"/>
      <c r="V27" s="30"/>
      <c r="W27" s="29"/>
    </row>
    <row r="28" spans="20:23" ht="16.5" x14ac:dyDescent="0.25">
      <c r="T28" s="33"/>
      <c r="U28" s="33"/>
      <c r="V28" s="33"/>
      <c r="W28" s="7"/>
    </row>
    <row r="29" spans="20:23" ht="16.5" x14ac:dyDescent="0.25">
      <c r="T29" s="33"/>
      <c r="U29" s="33"/>
      <c r="V29" s="33"/>
      <c r="W29" s="7"/>
    </row>
    <row r="30" spans="20:23" ht="16.5" x14ac:dyDescent="0.25">
      <c r="T30" s="33"/>
      <c r="U30" s="33"/>
      <c r="V30" s="33"/>
      <c r="W30" s="7"/>
    </row>
    <row r="31" spans="20:23" x14ac:dyDescent="0.25">
      <c r="T31" s="7"/>
      <c r="U31" s="7"/>
      <c r="V31" s="7"/>
      <c r="W31" s="7"/>
    </row>
    <row r="41" spans="4:23" ht="18.75" x14ac:dyDescent="0.3">
      <c r="D41" s="34"/>
      <c r="T41" s="32"/>
      <c r="U41" s="32"/>
      <c r="V41" s="32"/>
      <c r="W41" s="32"/>
    </row>
    <row r="42" spans="4:23" ht="16.5" x14ac:dyDescent="0.25">
      <c r="T42" s="32"/>
      <c r="U42" s="32"/>
      <c r="V42" s="32"/>
      <c r="W42" s="32"/>
    </row>
    <row r="43" spans="4:23" ht="16.5" x14ac:dyDescent="0.25">
      <c r="T43" s="32"/>
      <c r="U43" s="32"/>
      <c r="V43" s="32"/>
      <c r="W43" s="3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1"/>
  <sheetViews>
    <sheetView zoomScale="145" zoomScaleNormal="145" workbookViewId="0">
      <selection activeCell="G5" sqref="G5"/>
    </sheetView>
  </sheetViews>
  <sheetFormatPr defaultRowHeight="12.75" x14ac:dyDescent="0.2"/>
  <cols>
    <col min="1" max="16384" width="9.140625" style="35"/>
  </cols>
  <sheetData>
    <row r="1" spans="1:10" x14ac:dyDescent="0.2">
      <c r="A1" s="41" t="s">
        <v>30</v>
      </c>
    </row>
    <row r="3" spans="1:10" x14ac:dyDescent="0.2">
      <c r="A3" s="40" t="s">
        <v>31</v>
      </c>
    </row>
    <row r="4" spans="1:10" x14ac:dyDescent="0.2">
      <c r="A4" s="35" t="s">
        <v>22</v>
      </c>
      <c r="B4" s="51">
        <v>1</v>
      </c>
      <c r="C4" s="35" t="s">
        <v>25</v>
      </c>
      <c r="D4" s="35">
        <v>0</v>
      </c>
      <c r="F4" s="35">
        <v>0</v>
      </c>
      <c r="G4" s="55">
        <f t="shared" ref="G4:G7" si="0">F4*10.764</f>
        <v>0</v>
      </c>
    </row>
    <row r="5" spans="1:10" x14ac:dyDescent="0.2">
      <c r="B5" s="51">
        <v>2</v>
      </c>
      <c r="C5" s="35" t="s">
        <v>16</v>
      </c>
      <c r="D5" s="35">
        <v>64.98</v>
      </c>
      <c r="E5" s="55">
        <f>D5*10.764</f>
        <v>699.44471999999996</v>
      </c>
      <c r="F5" s="35">
        <v>6.42</v>
      </c>
      <c r="G5" s="55">
        <f t="shared" si="0"/>
        <v>69.104879999999994</v>
      </c>
      <c r="I5" s="35" t="s">
        <v>20</v>
      </c>
      <c r="J5" s="55">
        <f t="shared" ref="J5:J7" si="1">E5+G5</f>
        <v>768.54959999999994</v>
      </c>
    </row>
    <row r="6" spans="1:10" x14ac:dyDescent="0.2">
      <c r="B6" s="51">
        <v>3</v>
      </c>
      <c r="C6" s="35" t="s">
        <v>16</v>
      </c>
      <c r="D6" s="35">
        <v>63.66</v>
      </c>
      <c r="E6" s="55">
        <f t="shared" ref="E6:E7" si="2">D6*10.764</f>
        <v>685.23623999999995</v>
      </c>
      <c r="F6" s="35">
        <v>6.59</v>
      </c>
      <c r="G6" s="55">
        <f t="shared" si="0"/>
        <v>70.934759999999997</v>
      </c>
      <c r="I6" s="35" t="s">
        <v>20</v>
      </c>
      <c r="J6" s="55">
        <f t="shared" si="1"/>
        <v>756.17099999999994</v>
      </c>
    </row>
    <row r="7" spans="1:10" x14ac:dyDescent="0.2">
      <c r="B7" s="51">
        <v>4</v>
      </c>
      <c r="C7" s="35" t="s">
        <v>32</v>
      </c>
      <c r="D7" s="35">
        <v>45.96</v>
      </c>
      <c r="E7" s="55">
        <f t="shared" si="2"/>
        <v>494.71343999999999</v>
      </c>
      <c r="F7" s="35">
        <v>5.95</v>
      </c>
      <c r="G7" s="55">
        <f t="shared" si="0"/>
        <v>64.0458</v>
      </c>
      <c r="I7" s="35" t="s">
        <v>20</v>
      </c>
      <c r="J7" s="55">
        <f t="shared" si="1"/>
        <v>558.75923999999998</v>
      </c>
    </row>
    <row r="8" spans="1:10" x14ac:dyDescent="0.2">
      <c r="B8" s="51"/>
    </row>
    <row r="9" spans="1:10" x14ac:dyDescent="0.2">
      <c r="A9" s="40" t="s">
        <v>34</v>
      </c>
    </row>
    <row r="10" spans="1:10" x14ac:dyDescent="0.2">
      <c r="A10" s="35" t="s">
        <v>23</v>
      </c>
      <c r="B10" s="51">
        <v>1</v>
      </c>
      <c r="C10" s="35" t="s">
        <v>16</v>
      </c>
      <c r="D10" s="35">
        <v>70.81</v>
      </c>
      <c r="E10" s="55">
        <f t="shared" ref="E10:E13" si="3">D10*10.764</f>
        <v>762.19884000000002</v>
      </c>
      <c r="F10" s="35">
        <v>3.53</v>
      </c>
      <c r="G10" s="55">
        <f t="shared" ref="G10:G13" si="4">F10*10.764</f>
        <v>37.996919999999996</v>
      </c>
      <c r="I10" s="35" t="s">
        <v>20</v>
      </c>
    </row>
    <row r="11" spans="1:10" x14ac:dyDescent="0.2">
      <c r="B11" s="51">
        <v>2</v>
      </c>
      <c r="C11" s="35" t="s">
        <v>16</v>
      </c>
      <c r="D11" s="35">
        <v>64.98</v>
      </c>
      <c r="E11" s="55">
        <f t="shared" si="3"/>
        <v>699.44471999999996</v>
      </c>
      <c r="F11" s="35">
        <v>6.42</v>
      </c>
      <c r="G11" s="55">
        <f t="shared" si="4"/>
        <v>69.104879999999994</v>
      </c>
      <c r="I11" s="35" t="s">
        <v>20</v>
      </c>
    </row>
    <row r="12" spans="1:10" x14ac:dyDescent="0.2">
      <c r="B12" s="51">
        <v>3</v>
      </c>
      <c r="C12" s="35" t="s">
        <v>16</v>
      </c>
      <c r="D12" s="35">
        <v>63.66</v>
      </c>
      <c r="E12" s="55">
        <f t="shared" si="3"/>
        <v>685.23623999999995</v>
      </c>
      <c r="F12" s="35">
        <v>6.59</v>
      </c>
      <c r="G12" s="55">
        <f t="shared" si="4"/>
        <v>70.934759999999997</v>
      </c>
      <c r="I12" s="35" t="s">
        <v>20</v>
      </c>
    </row>
    <row r="13" spans="1:10" x14ac:dyDescent="0.2">
      <c r="B13" s="51">
        <v>4</v>
      </c>
      <c r="C13" s="35" t="s">
        <v>32</v>
      </c>
      <c r="D13" s="35">
        <v>45.96</v>
      </c>
      <c r="E13" s="55">
        <f t="shared" si="3"/>
        <v>494.71343999999999</v>
      </c>
      <c r="F13" s="35">
        <v>5.95</v>
      </c>
      <c r="G13" s="55">
        <f t="shared" si="4"/>
        <v>64.0458</v>
      </c>
      <c r="I13" s="35" t="s">
        <v>20</v>
      </c>
    </row>
    <row r="15" spans="1:10" x14ac:dyDescent="0.2">
      <c r="A15" s="40" t="s">
        <v>35</v>
      </c>
    </row>
    <row r="16" spans="1:10" x14ac:dyDescent="0.2">
      <c r="A16" s="35" t="s">
        <v>23</v>
      </c>
      <c r="B16" s="51">
        <v>1</v>
      </c>
      <c r="C16" s="35" t="s">
        <v>16</v>
      </c>
      <c r="D16" s="35">
        <v>70.81</v>
      </c>
      <c r="E16" s="55">
        <f t="shared" ref="E16:E19" si="5">D16*10.764</f>
        <v>762.19884000000002</v>
      </c>
      <c r="F16" s="35">
        <v>3.53</v>
      </c>
      <c r="G16" s="55">
        <f t="shared" ref="G16:G19" si="6">F16*10.764</f>
        <v>37.996919999999996</v>
      </c>
      <c r="I16" s="35" t="s">
        <v>20</v>
      </c>
    </row>
    <row r="17" spans="1:9" x14ac:dyDescent="0.2">
      <c r="B17" s="51">
        <v>2</v>
      </c>
      <c r="C17" s="35" t="s">
        <v>16</v>
      </c>
      <c r="D17" s="35">
        <v>64.98</v>
      </c>
      <c r="E17" s="55">
        <f t="shared" si="5"/>
        <v>699.44471999999996</v>
      </c>
      <c r="F17" s="35">
        <v>6.42</v>
      </c>
      <c r="G17" s="55">
        <f t="shared" si="6"/>
        <v>69.104879999999994</v>
      </c>
      <c r="I17" s="35" t="s">
        <v>20</v>
      </c>
    </row>
    <row r="18" spans="1:9" x14ac:dyDescent="0.2">
      <c r="B18" s="51">
        <v>3</v>
      </c>
      <c r="C18" s="35" t="s">
        <v>16</v>
      </c>
      <c r="D18" s="35">
        <v>63.66</v>
      </c>
      <c r="E18" s="55">
        <f t="shared" si="5"/>
        <v>685.23623999999995</v>
      </c>
      <c r="F18" s="35">
        <v>6.59</v>
      </c>
      <c r="G18" s="55">
        <f t="shared" si="6"/>
        <v>70.934759999999997</v>
      </c>
      <c r="I18" s="35" t="s">
        <v>20</v>
      </c>
    </row>
    <row r="19" spans="1:9" x14ac:dyDescent="0.2">
      <c r="B19" s="51">
        <v>4</v>
      </c>
      <c r="C19" s="35" t="s">
        <v>32</v>
      </c>
      <c r="D19" s="35">
        <v>45.96</v>
      </c>
      <c r="E19" s="55">
        <f t="shared" si="5"/>
        <v>494.71343999999999</v>
      </c>
      <c r="F19" s="35">
        <v>5.95</v>
      </c>
      <c r="G19" s="55">
        <f t="shared" si="6"/>
        <v>64.0458</v>
      </c>
      <c r="I19" s="35" t="s">
        <v>19</v>
      </c>
    </row>
    <row r="20" spans="1:9" x14ac:dyDescent="0.2">
      <c r="B20" s="51"/>
    </row>
    <row r="21" spans="1:9" x14ac:dyDescent="0.2">
      <c r="A21" s="40" t="s">
        <v>36</v>
      </c>
      <c r="B21" s="51"/>
    </row>
    <row r="22" spans="1:9" x14ac:dyDescent="0.2">
      <c r="A22" s="35" t="s">
        <v>23</v>
      </c>
      <c r="B22" s="51">
        <v>1</v>
      </c>
      <c r="C22" s="35" t="s">
        <v>16</v>
      </c>
      <c r="D22" s="35">
        <v>70.81</v>
      </c>
      <c r="E22" s="55">
        <f t="shared" ref="E22:E25" si="7">D22*10.764</f>
        <v>762.19884000000002</v>
      </c>
      <c r="F22" s="35">
        <v>3.53</v>
      </c>
      <c r="G22" s="55">
        <f t="shared" ref="G22:G25" si="8">F22*10.764</f>
        <v>37.996919999999996</v>
      </c>
      <c r="I22" s="35" t="s">
        <v>19</v>
      </c>
    </row>
    <row r="23" spans="1:9" x14ac:dyDescent="0.2">
      <c r="B23" s="51">
        <v>2</v>
      </c>
      <c r="C23" s="35" t="s">
        <v>16</v>
      </c>
      <c r="D23" s="35">
        <v>64.98</v>
      </c>
      <c r="E23" s="55">
        <f t="shared" si="7"/>
        <v>699.44471999999996</v>
      </c>
      <c r="F23" s="35">
        <v>6.42</v>
      </c>
      <c r="G23" s="55">
        <f t="shared" si="8"/>
        <v>69.104879999999994</v>
      </c>
      <c r="I23" s="35" t="s">
        <v>19</v>
      </c>
    </row>
    <row r="24" spans="1:9" x14ac:dyDescent="0.2">
      <c r="B24" s="51">
        <v>3</v>
      </c>
      <c r="C24" s="35" t="s">
        <v>16</v>
      </c>
      <c r="D24" s="35">
        <v>63.66</v>
      </c>
      <c r="E24" s="55">
        <f t="shared" si="7"/>
        <v>685.23623999999995</v>
      </c>
      <c r="F24" s="35">
        <v>6.59</v>
      </c>
      <c r="G24" s="55">
        <f t="shared" si="8"/>
        <v>70.934759999999997</v>
      </c>
      <c r="I24" s="35" t="s">
        <v>20</v>
      </c>
    </row>
    <row r="25" spans="1:9" x14ac:dyDescent="0.2">
      <c r="B25" s="51">
        <v>4</v>
      </c>
      <c r="C25" s="35" t="s">
        <v>32</v>
      </c>
      <c r="D25" s="35">
        <v>45.96</v>
      </c>
      <c r="E25" s="55">
        <f t="shared" si="7"/>
        <v>494.71343999999999</v>
      </c>
      <c r="F25" s="35">
        <v>5.95</v>
      </c>
      <c r="G25" s="55">
        <f t="shared" si="8"/>
        <v>64.0458</v>
      </c>
      <c r="I25" s="35" t="s">
        <v>20</v>
      </c>
    </row>
    <row r="26" spans="1:9" x14ac:dyDescent="0.2">
      <c r="B26" s="51"/>
    </row>
    <row r="27" spans="1:9" x14ac:dyDescent="0.2">
      <c r="A27" s="40" t="s">
        <v>37</v>
      </c>
      <c r="B27" s="51"/>
    </row>
    <row r="28" spans="1:9" x14ac:dyDescent="0.2">
      <c r="A28" s="35" t="s">
        <v>23</v>
      </c>
      <c r="B28" s="51">
        <v>1</v>
      </c>
      <c r="C28" s="35" t="s">
        <v>16</v>
      </c>
      <c r="D28" s="35">
        <v>70.81</v>
      </c>
      <c r="E28" s="55">
        <f t="shared" ref="E28:E31" si="9">D28*10.764</f>
        <v>762.19884000000002</v>
      </c>
      <c r="F28" s="35">
        <v>3.53</v>
      </c>
      <c r="G28" s="55">
        <f t="shared" ref="G28:G31" si="10">F28*10.764</f>
        <v>37.996919999999996</v>
      </c>
      <c r="I28" s="35" t="s">
        <v>20</v>
      </c>
    </row>
    <row r="29" spans="1:9" x14ac:dyDescent="0.2">
      <c r="B29" s="51">
        <v>2</v>
      </c>
      <c r="C29" s="35" t="s">
        <v>16</v>
      </c>
      <c r="D29" s="35">
        <v>64.98</v>
      </c>
      <c r="E29" s="55">
        <f t="shared" si="9"/>
        <v>699.44471999999996</v>
      </c>
      <c r="F29" s="35">
        <v>6.42</v>
      </c>
      <c r="G29" s="55">
        <f t="shared" si="10"/>
        <v>69.104879999999994</v>
      </c>
      <c r="I29" s="35" t="s">
        <v>20</v>
      </c>
    </row>
    <row r="30" spans="1:9" x14ac:dyDescent="0.2">
      <c r="B30" s="51">
        <v>3</v>
      </c>
      <c r="C30" s="35" t="s">
        <v>16</v>
      </c>
      <c r="D30" s="35">
        <v>63.66</v>
      </c>
      <c r="E30" s="55">
        <f t="shared" si="9"/>
        <v>685.23623999999995</v>
      </c>
      <c r="F30" s="35">
        <v>6.59</v>
      </c>
      <c r="G30" s="55">
        <f t="shared" si="10"/>
        <v>70.934759999999997</v>
      </c>
      <c r="I30" s="35" t="s">
        <v>20</v>
      </c>
    </row>
    <row r="31" spans="1:9" x14ac:dyDescent="0.2">
      <c r="B31" s="51">
        <v>4</v>
      </c>
      <c r="C31" s="35" t="s">
        <v>32</v>
      </c>
      <c r="D31" s="35">
        <v>45.96</v>
      </c>
      <c r="E31" s="55">
        <f t="shared" si="9"/>
        <v>494.71343999999999</v>
      </c>
      <c r="F31" s="35">
        <v>5.95</v>
      </c>
      <c r="G31" s="55">
        <f t="shared" si="10"/>
        <v>64.0458</v>
      </c>
      <c r="I31" s="35" t="s">
        <v>20</v>
      </c>
    </row>
    <row r="32" spans="1:9" x14ac:dyDescent="0.2">
      <c r="B32" s="51"/>
    </row>
    <row r="33" spans="1:10" ht="15" customHeight="1" x14ac:dyDescent="0.2">
      <c r="A33" s="40" t="s">
        <v>38</v>
      </c>
    </row>
    <row r="34" spans="1:10" x14ac:dyDescent="0.2">
      <c r="A34" s="35" t="s">
        <v>21</v>
      </c>
      <c r="B34" s="51">
        <v>1</v>
      </c>
      <c r="C34" s="35" t="s">
        <v>16</v>
      </c>
      <c r="D34" s="35">
        <v>70.81</v>
      </c>
      <c r="E34" s="55">
        <f t="shared" ref="E34:E35" si="11">D34*10.764</f>
        <v>762.19884000000002</v>
      </c>
      <c r="F34" s="35">
        <v>3.53</v>
      </c>
      <c r="G34" s="55">
        <f t="shared" ref="G34:G35" si="12">F34*10.764</f>
        <v>37.996919999999996</v>
      </c>
      <c r="I34" s="35" t="s">
        <v>20</v>
      </c>
    </row>
    <row r="35" spans="1:10" x14ac:dyDescent="0.2">
      <c r="B35" s="51">
        <v>2</v>
      </c>
      <c r="C35" s="35" t="s">
        <v>16</v>
      </c>
      <c r="D35" s="35">
        <v>64.98</v>
      </c>
      <c r="E35" s="55">
        <f t="shared" si="11"/>
        <v>699.44471999999996</v>
      </c>
      <c r="F35" s="35">
        <v>6.42</v>
      </c>
      <c r="G35" s="55">
        <f t="shared" si="12"/>
        <v>69.104879999999994</v>
      </c>
      <c r="I35" s="35" t="s">
        <v>20</v>
      </c>
    </row>
    <row r="36" spans="1:10" x14ac:dyDescent="0.2">
      <c r="B36" s="51"/>
    </row>
    <row r="38" spans="1:10" x14ac:dyDescent="0.2">
      <c r="A38" s="41" t="s">
        <v>33</v>
      </c>
    </row>
    <row r="40" spans="1:10" x14ac:dyDescent="0.2">
      <c r="A40" s="40" t="s">
        <v>31</v>
      </c>
    </row>
    <row r="41" spans="1:10" x14ac:dyDescent="0.2">
      <c r="A41" s="35" t="s">
        <v>22</v>
      </c>
      <c r="B41" s="51">
        <v>1</v>
      </c>
      <c r="C41" s="35" t="s">
        <v>25</v>
      </c>
      <c r="D41" s="35">
        <v>0</v>
      </c>
      <c r="E41" s="55">
        <f t="shared" ref="E41:E44" si="13">D41*10.764</f>
        <v>0</v>
      </c>
      <c r="F41" s="35">
        <v>0</v>
      </c>
      <c r="G41" s="55">
        <f t="shared" ref="G41:G44" si="14">F41*10.764</f>
        <v>0</v>
      </c>
    </row>
    <row r="42" spans="1:10" x14ac:dyDescent="0.2">
      <c r="B42" s="51">
        <v>2</v>
      </c>
      <c r="C42" s="35" t="s">
        <v>16</v>
      </c>
      <c r="D42" s="35">
        <v>65.98</v>
      </c>
      <c r="E42" s="55">
        <f t="shared" si="13"/>
        <v>710.20871999999997</v>
      </c>
      <c r="F42" s="35">
        <v>6.61</v>
      </c>
      <c r="G42" s="55">
        <f t="shared" si="14"/>
        <v>71.150040000000004</v>
      </c>
      <c r="I42" s="35" t="s">
        <v>20</v>
      </c>
    </row>
    <row r="43" spans="1:10" x14ac:dyDescent="0.2">
      <c r="B43" s="51">
        <v>3</v>
      </c>
      <c r="C43" s="35" t="s">
        <v>16</v>
      </c>
      <c r="D43" s="35">
        <v>63.57</v>
      </c>
      <c r="E43" s="55">
        <f t="shared" si="13"/>
        <v>684.26747999999998</v>
      </c>
      <c r="F43" s="35">
        <v>6.9</v>
      </c>
      <c r="G43" s="55">
        <f t="shared" si="14"/>
        <v>74.271599999999992</v>
      </c>
      <c r="I43" s="35" t="s">
        <v>20</v>
      </c>
    </row>
    <row r="44" spans="1:10" x14ac:dyDescent="0.2">
      <c r="B44" s="51">
        <v>4</v>
      </c>
      <c r="C44" s="35" t="s">
        <v>32</v>
      </c>
      <c r="D44" s="35">
        <v>45.79</v>
      </c>
      <c r="E44" s="55">
        <f t="shared" si="13"/>
        <v>492.88355999999999</v>
      </c>
      <c r="F44" s="35">
        <v>5.95</v>
      </c>
      <c r="G44" s="55">
        <f t="shared" si="14"/>
        <v>64.0458</v>
      </c>
      <c r="I44" s="35" t="s">
        <v>20</v>
      </c>
    </row>
    <row r="46" spans="1:10" x14ac:dyDescent="0.2">
      <c r="A46" s="40" t="s">
        <v>34</v>
      </c>
    </row>
    <row r="47" spans="1:10" x14ac:dyDescent="0.2">
      <c r="A47" s="35" t="s">
        <v>23</v>
      </c>
      <c r="B47" s="51">
        <v>1</v>
      </c>
      <c r="C47" s="35" t="s">
        <v>16</v>
      </c>
      <c r="D47" s="35">
        <v>70.81</v>
      </c>
      <c r="E47" s="55">
        <f t="shared" ref="E47:E50" si="15">D47*10.764</f>
        <v>762.19884000000002</v>
      </c>
      <c r="F47" s="35">
        <v>3.71</v>
      </c>
      <c r="G47" s="55">
        <f t="shared" ref="G47:G50" si="16">F47*10.764</f>
        <v>39.934439999999995</v>
      </c>
      <c r="I47" s="35" t="s">
        <v>20</v>
      </c>
      <c r="J47" s="55">
        <f>E47+G47</f>
        <v>802.13328000000001</v>
      </c>
    </row>
    <row r="48" spans="1:10" x14ac:dyDescent="0.2">
      <c r="B48" s="51">
        <v>2</v>
      </c>
      <c r="C48" s="35" t="s">
        <v>16</v>
      </c>
      <c r="D48" s="35">
        <v>65.98</v>
      </c>
      <c r="E48" s="55">
        <f t="shared" si="15"/>
        <v>710.20871999999997</v>
      </c>
      <c r="F48" s="35">
        <v>6.61</v>
      </c>
      <c r="G48" s="55">
        <f t="shared" si="16"/>
        <v>71.150040000000004</v>
      </c>
      <c r="I48" s="35" t="s">
        <v>20</v>
      </c>
      <c r="J48" s="55">
        <f t="shared" ref="J48:J50" si="17">E48+G48</f>
        <v>781.35875999999996</v>
      </c>
    </row>
    <row r="49" spans="1:10" x14ac:dyDescent="0.2">
      <c r="B49" s="51">
        <v>3</v>
      </c>
      <c r="C49" s="35" t="s">
        <v>16</v>
      </c>
      <c r="D49" s="35">
        <v>63.57</v>
      </c>
      <c r="E49" s="55">
        <f t="shared" si="15"/>
        <v>684.26747999999998</v>
      </c>
      <c r="F49" s="35">
        <v>6.9</v>
      </c>
      <c r="G49" s="55">
        <f t="shared" si="16"/>
        <v>74.271599999999992</v>
      </c>
      <c r="I49" s="35" t="s">
        <v>20</v>
      </c>
      <c r="J49" s="55">
        <f t="shared" si="17"/>
        <v>758.53908000000001</v>
      </c>
    </row>
    <row r="50" spans="1:10" x14ac:dyDescent="0.2">
      <c r="B50" s="51">
        <v>4</v>
      </c>
      <c r="C50" s="35" t="s">
        <v>32</v>
      </c>
      <c r="D50" s="35">
        <v>45.79</v>
      </c>
      <c r="E50" s="55">
        <f t="shared" si="15"/>
        <v>492.88355999999999</v>
      </c>
      <c r="F50" s="35">
        <v>5.95</v>
      </c>
      <c r="G50" s="55">
        <f t="shared" si="16"/>
        <v>64.0458</v>
      </c>
      <c r="I50" s="35" t="s">
        <v>20</v>
      </c>
      <c r="J50" s="55">
        <f t="shared" si="17"/>
        <v>556.92935999999997</v>
      </c>
    </row>
    <row r="52" spans="1:10" x14ac:dyDescent="0.2">
      <c r="A52" s="40" t="s">
        <v>35</v>
      </c>
    </row>
    <row r="53" spans="1:10" x14ac:dyDescent="0.2">
      <c r="A53" s="35" t="s">
        <v>23</v>
      </c>
      <c r="B53" s="51">
        <v>1</v>
      </c>
      <c r="C53" s="35" t="s">
        <v>16</v>
      </c>
      <c r="D53" s="35">
        <v>70.81</v>
      </c>
      <c r="E53" s="55">
        <f t="shared" ref="E53:E56" si="18">D53*10.764</f>
        <v>762.19884000000002</v>
      </c>
      <c r="F53" s="35">
        <v>3.71</v>
      </c>
      <c r="G53" s="55">
        <f t="shared" ref="G53:G56" si="19">F53*10.764</f>
        <v>39.934439999999995</v>
      </c>
      <c r="I53" s="35" t="s">
        <v>20</v>
      </c>
    </row>
    <row r="54" spans="1:10" x14ac:dyDescent="0.2">
      <c r="B54" s="51">
        <v>2</v>
      </c>
      <c r="C54" s="35" t="s">
        <v>16</v>
      </c>
      <c r="D54" s="35">
        <v>65.98</v>
      </c>
      <c r="E54" s="55">
        <f t="shared" si="18"/>
        <v>710.20871999999997</v>
      </c>
      <c r="F54" s="35">
        <v>6.61</v>
      </c>
      <c r="G54" s="55">
        <f t="shared" si="19"/>
        <v>71.150040000000004</v>
      </c>
      <c r="I54" s="35" t="s">
        <v>20</v>
      </c>
    </row>
    <row r="55" spans="1:10" x14ac:dyDescent="0.2">
      <c r="B55" s="51">
        <v>3</v>
      </c>
      <c r="C55" s="35" t="s">
        <v>16</v>
      </c>
      <c r="D55" s="35">
        <v>63.57</v>
      </c>
      <c r="E55" s="55">
        <f t="shared" si="18"/>
        <v>684.26747999999998</v>
      </c>
      <c r="F55" s="35">
        <v>6.9</v>
      </c>
      <c r="G55" s="55">
        <f t="shared" si="19"/>
        <v>74.271599999999992</v>
      </c>
      <c r="I55" s="35" t="s">
        <v>20</v>
      </c>
    </row>
    <row r="56" spans="1:10" x14ac:dyDescent="0.2">
      <c r="B56" s="51">
        <v>4</v>
      </c>
      <c r="C56" s="35" t="s">
        <v>32</v>
      </c>
      <c r="D56" s="35">
        <v>45.79</v>
      </c>
      <c r="E56" s="55">
        <f t="shared" si="18"/>
        <v>492.88355999999999</v>
      </c>
      <c r="F56" s="35">
        <v>5.95</v>
      </c>
      <c r="G56" s="55">
        <f t="shared" si="19"/>
        <v>64.0458</v>
      </c>
      <c r="I56" s="35" t="s">
        <v>20</v>
      </c>
    </row>
    <row r="58" spans="1:10" x14ac:dyDescent="0.2">
      <c r="A58" s="40" t="s">
        <v>36</v>
      </c>
    </row>
    <row r="59" spans="1:10" x14ac:dyDescent="0.2">
      <c r="A59" s="35" t="s">
        <v>23</v>
      </c>
      <c r="B59" s="51">
        <v>1</v>
      </c>
      <c r="C59" s="35" t="s">
        <v>16</v>
      </c>
      <c r="D59" s="35">
        <v>70.86</v>
      </c>
      <c r="E59" s="55">
        <f t="shared" ref="E59:E62" si="20">D59*10.764</f>
        <v>762.73703999999998</v>
      </c>
      <c r="F59" s="35">
        <v>3.71</v>
      </c>
      <c r="G59" s="55">
        <f t="shared" ref="G59:G62" si="21">F59*10.764</f>
        <v>39.934439999999995</v>
      </c>
      <c r="I59" s="35" t="s">
        <v>20</v>
      </c>
    </row>
    <row r="60" spans="1:10" x14ac:dyDescent="0.2">
      <c r="B60" s="51">
        <v>2</v>
      </c>
      <c r="C60" s="35" t="s">
        <v>16</v>
      </c>
      <c r="D60" s="35">
        <v>65.98</v>
      </c>
      <c r="E60" s="55">
        <f t="shared" si="20"/>
        <v>710.20871999999997</v>
      </c>
      <c r="F60" s="35">
        <v>6.61</v>
      </c>
      <c r="G60" s="55">
        <f t="shared" si="21"/>
        <v>71.150040000000004</v>
      </c>
      <c r="I60" s="35" t="s">
        <v>19</v>
      </c>
    </row>
    <row r="61" spans="1:10" x14ac:dyDescent="0.2">
      <c r="B61" s="51">
        <v>3</v>
      </c>
      <c r="C61" s="35" t="s">
        <v>16</v>
      </c>
      <c r="D61" s="35">
        <v>63.57</v>
      </c>
      <c r="E61" s="55">
        <f t="shared" si="20"/>
        <v>684.26747999999998</v>
      </c>
      <c r="F61" s="35">
        <v>6.9</v>
      </c>
      <c r="G61" s="55">
        <f t="shared" si="21"/>
        <v>74.271599999999992</v>
      </c>
      <c r="I61" s="35" t="s">
        <v>20</v>
      </c>
    </row>
    <row r="62" spans="1:10" x14ac:dyDescent="0.2">
      <c r="B62" s="51">
        <v>4</v>
      </c>
      <c r="C62" s="35" t="s">
        <v>32</v>
      </c>
      <c r="D62" s="35">
        <v>45.79</v>
      </c>
      <c r="E62" s="55">
        <f t="shared" si="20"/>
        <v>492.88355999999999</v>
      </c>
      <c r="F62" s="35">
        <v>5.95</v>
      </c>
      <c r="G62" s="55">
        <f t="shared" si="21"/>
        <v>64.0458</v>
      </c>
      <c r="I62" s="35" t="s">
        <v>20</v>
      </c>
    </row>
    <row r="64" spans="1:10" x14ac:dyDescent="0.2">
      <c r="A64" s="40" t="s">
        <v>37</v>
      </c>
    </row>
    <row r="65" spans="1:9" x14ac:dyDescent="0.2">
      <c r="A65" s="35" t="s">
        <v>23</v>
      </c>
      <c r="B65" s="51">
        <v>1</v>
      </c>
      <c r="C65" s="35" t="s">
        <v>25</v>
      </c>
      <c r="D65" s="35">
        <v>0</v>
      </c>
      <c r="E65" s="55">
        <f t="shared" ref="E65:E68" si="22">D65*10.764</f>
        <v>0</v>
      </c>
      <c r="F65" s="35">
        <v>0</v>
      </c>
      <c r="G65" s="55">
        <f t="shared" ref="G65:G68" si="23">F65*10.764</f>
        <v>0</v>
      </c>
      <c r="I65" s="35">
        <v>0</v>
      </c>
    </row>
    <row r="66" spans="1:9" x14ac:dyDescent="0.2">
      <c r="B66" s="51">
        <v>2</v>
      </c>
      <c r="C66" s="35" t="s">
        <v>16</v>
      </c>
      <c r="D66" s="35">
        <v>65.98</v>
      </c>
      <c r="E66" s="55">
        <f t="shared" si="22"/>
        <v>710.20871999999997</v>
      </c>
      <c r="F66" s="35">
        <v>6.61</v>
      </c>
      <c r="G66" s="55">
        <f t="shared" si="23"/>
        <v>71.150040000000004</v>
      </c>
      <c r="I66" s="35" t="s">
        <v>20</v>
      </c>
    </row>
    <row r="67" spans="1:9" x14ac:dyDescent="0.2">
      <c r="B67" s="51">
        <v>3</v>
      </c>
      <c r="C67" s="35" t="s">
        <v>16</v>
      </c>
      <c r="D67" s="35">
        <v>63.57</v>
      </c>
      <c r="E67" s="55">
        <f t="shared" si="22"/>
        <v>684.26747999999998</v>
      </c>
      <c r="F67" s="35">
        <v>6.9</v>
      </c>
      <c r="G67" s="55">
        <f t="shared" si="23"/>
        <v>74.271599999999992</v>
      </c>
      <c r="I67" s="35" t="s">
        <v>20</v>
      </c>
    </row>
    <row r="68" spans="1:9" x14ac:dyDescent="0.2">
      <c r="B68" s="51">
        <v>4</v>
      </c>
      <c r="C68" s="35" t="s">
        <v>32</v>
      </c>
      <c r="D68" s="35">
        <v>45.79</v>
      </c>
      <c r="E68" s="55">
        <f t="shared" si="22"/>
        <v>492.88355999999999</v>
      </c>
      <c r="F68" s="35">
        <v>5.95</v>
      </c>
      <c r="G68" s="55">
        <f t="shared" si="23"/>
        <v>64.0458</v>
      </c>
      <c r="I68" s="35" t="s">
        <v>20</v>
      </c>
    </row>
    <row r="70" spans="1:9" x14ac:dyDescent="0.2">
      <c r="A70" s="40" t="s">
        <v>38</v>
      </c>
    </row>
    <row r="71" spans="1:9" x14ac:dyDescent="0.2">
      <c r="A71" s="35" t="s">
        <v>24</v>
      </c>
      <c r="B71" s="51">
        <v>1</v>
      </c>
      <c r="C71" s="35" t="s">
        <v>16</v>
      </c>
      <c r="D71" s="35">
        <v>70.86</v>
      </c>
      <c r="E71" s="55">
        <f>D71*10.764</f>
        <v>762.73703999999998</v>
      </c>
      <c r="F71" s="35">
        <v>3.71</v>
      </c>
      <c r="G71" s="55">
        <f>F71*10.764</f>
        <v>39.934439999999995</v>
      </c>
      <c r="I71" s="35" t="s">
        <v>20</v>
      </c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 - Wing</vt:lpstr>
      <vt:lpstr>A - Wing (Sale)</vt:lpstr>
      <vt:lpstr>A - Wing (Rehab)</vt:lpstr>
      <vt:lpstr>B- Wing</vt:lpstr>
      <vt:lpstr>B- Wing (Sale)</vt:lpstr>
      <vt:lpstr>B- Wing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2024-10-19T10:38:43Z</dcterms:modified>
</cp:coreProperties>
</file>