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hayander (West)\GAURAV KHYALILAL JAIN\"/>
    </mc:Choice>
  </mc:AlternateContent>
  <xr:revisionPtr revIDLastSave="0" documentId="13_ncr:1_{1D5128AE-4611-4788-B0EE-99AA8458995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7" i="23"/>
  <c r="F10" i="23" s="1"/>
  <c r="F11" i="23" s="1"/>
  <c r="F6" i="23"/>
  <c r="F5" i="23"/>
  <c r="F14" i="23" s="1"/>
  <c r="F8" i="23" l="1"/>
  <c r="F12" i="23"/>
  <c r="F13" i="23" s="1"/>
  <c r="F16" i="23" s="1"/>
  <c r="F19" i="23" s="1"/>
  <c r="P4" i="4"/>
  <c r="P3" i="4"/>
  <c r="Q3" i="4" s="1"/>
  <c r="P2" i="4"/>
  <c r="F20" i="23" l="1"/>
  <c r="F25" i="23"/>
  <c r="F21" i="23"/>
  <c r="C5" i="25"/>
  <c r="C4" i="25"/>
  <c r="C3" i="25"/>
  <c r="Q2" i="4"/>
  <c r="B2" i="4" s="1"/>
  <c r="C2" i="4" s="1"/>
  <c r="B3" i="4"/>
  <c r="C3" i="4" s="1"/>
  <c r="D3" i="4" s="1"/>
  <c r="Q4" i="4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<sst xmlns="http://schemas.openxmlformats.org/spreadsheetml/2006/main" count="132" uniqueCount="87">
  <si>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</si>
  <si>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</si>
  <si>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</si>
  <si>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</si>
  <si>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</si>
  <si>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</si>
  <si>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</si>
  <si>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</si>
  <si>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</si>
  <si>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</si>
  <si>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</si>
  <si>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</si>
  <si>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</si>
  <si>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</si>
  <si>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</si>
  <si>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</si>
  <si>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</si>
  <si>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</si>
  <si>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</si>
  <si>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</si>
  <si>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</si>
  <si>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</si>
  <si>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</si>
  <si>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</si>
  <si>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</si>
  <si>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</si>
  <si>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</si>
  <si>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</si>
  <si>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</si>
  <si>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</si>
  <si>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</si>
  <si>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</si>
  <si>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</si>
  <si>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</si>
  <si>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</si>
  <si>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</si>
  <si>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</si>
  <si>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</si>
  <si>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</si>
  <si>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</si>
  <si>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</si>
  <si>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</si>
  <si>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</si>
  <si>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</si>
  <si>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</si>
  <si>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</si>
  <si>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</si>
  <si>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</si>
  <si>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</si>
  <si>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</si>
  <si>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</si>
  <si>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</si>
  <si>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</si>
  <si>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</si>
  <si>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</si>
  <si>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</si>
  <si>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</si>
  <si>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</si>
  <si>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</si>
  <si>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</si>
  <si>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</si>
  <si>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</si>
  <si>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</si>
  <si>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</si>
  <si>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</si>
  <si>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</si>
  <si>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</si>
  <si>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</si>
  <si>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</si>
  <si>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</si>
  <si>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</si>
  <si>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</si>
  <si>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</si>
  <si>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</si>
  <si>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</si>
  <si>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</si>
  <si>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</si>
  <si>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</si>
  <si>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</si>
  <si>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</si>
  <si>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</si>
  <si>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</si>
  <si>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</si>
  <si>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</si>
  <si>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04.10.2024</t>
  </si>
  <si>
    <t>IGR-10.09.24</t>
  </si>
  <si>
    <t>IGR-07.08.24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</si>
</sst>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0B22EB-F547-41A0-B06D-5D14C5C52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654410-7086-4DA8-B927-77F0C3D0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031A1E-1118-4340-86F1-7EABD85B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00982-4593-4B84-B9D8-2D5726FB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8830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3BB20-F800-41A6-86C0-D9FA8A78F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941CE0-1471-48A3-AB82-3D210091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218343.98800000001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247743.98800000001</v>
      </c>
      <c r="D9" s="58" t="s">
        <v>62</v>
      </c>
      <c r="E9" s="59">
        <f>C9/10.764</f>
        <v>23015.978075065035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32</v>
      </c>
      <c r="D13" s="65">
        <f>D12-C13</f>
        <v>68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F15" sqref="F15:G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13800</v>
      </c>
      <c r="D3" s="22" t="s">
        <v>76</v>
      </c>
      <c r="E3" s="6" t="s">
        <v>72</v>
      </c>
      <c r="F3" s="19">
        <v>13500</v>
      </c>
      <c r="G3" s="22" t="s">
        <v>76</v>
      </c>
      <c r="H3" s="6" t="s">
        <v>72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11300</v>
      </c>
      <c r="D5" s="22"/>
      <c r="F5" s="19">
        <f>F3-F4</f>
        <v>11000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32</v>
      </c>
      <c r="D7" s="24">
        <v>2024</v>
      </c>
      <c r="F7" s="24">
        <f>G7-G8</f>
        <v>25</v>
      </c>
      <c r="G7" s="24">
        <v>2024</v>
      </c>
    </row>
    <row r="8" spans="1:8" x14ac:dyDescent="0.25">
      <c r="A8" s="15" t="s">
        <v>18</v>
      </c>
      <c r="B8" s="23"/>
      <c r="C8" s="24">
        <f>C9-C7</f>
        <v>28</v>
      </c>
      <c r="D8" s="24">
        <v>1992</v>
      </c>
      <c r="F8" s="24">
        <f>F9-F7</f>
        <v>35</v>
      </c>
      <c r="G8" s="24">
        <v>1999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48</v>
      </c>
      <c r="D10" s="24"/>
      <c r="F10" s="24">
        <f>90*F7/F9</f>
        <v>37.5</v>
      </c>
      <c r="G10" s="24"/>
    </row>
    <row r="11" spans="1:8" x14ac:dyDescent="0.25">
      <c r="A11" s="15"/>
      <c r="B11" s="25"/>
      <c r="C11" s="26">
        <f>C10%</f>
        <v>0.48</v>
      </c>
      <c r="D11" s="26"/>
      <c r="F11" s="26">
        <f>F10%</f>
        <v>0.375</v>
      </c>
      <c r="G11" s="26"/>
    </row>
    <row r="12" spans="1:8" x14ac:dyDescent="0.25">
      <c r="A12" s="15" t="s">
        <v>21</v>
      </c>
      <c r="B12" s="18"/>
      <c r="C12" s="19">
        <f>C6*C11</f>
        <v>1200</v>
      </c>
      <c r="D12" s="22"/>
      <c r="F12" s="19">
        <f>F6*F11</f>
        <v>937.5</v>
      </c>
      <c r="G12" s="22"/>
    </row>
    <row r="13" spans="1:8" x14ac:dyDescent="0.25">
      <c r="A13" s="15" t="s">
        <v>22</v>
      </c>
      <c r="B13" s="18"/>
      <c r="C13" s="19">
        <f>C6-C12</f>
        <v>1300</v>
      </c>
      <c r="D13" s="22"/>
      <c r="F13" s="19">
        <f>F6-F12</f>
        <v>1562.5</v>
      </c>
      <c r="G13" s="22"/>
    </row>
    <row r="14" spans="1:8" x14ac:dyDescent="0.25">
      <c r="A14" s="15" t="s">
        <v>15</v>
      </c>
      <c r="B14" s="18"/>
      <c r="C14" s="19">
        <f>C5</f>
        <v>11300</v>
      </c>
      <c r="D14" s="22"/>
      <c r="F14" s="19">
        <f>F5</f>
        <v>11000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12600</v>
      </c>
      <c r="D16" s="22"/>
      <c r="F16" s="20">
        <f>F14+F13</f>
        <v>12562.5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1" t="str">
        <f>E3</f>
        <v>ABUA</v>
      </c>
      <c r="B18" s="7"/>
      <c r="C18" s="29">
        <v>128</v>
      </c>
      <c r="D18" s="24"/>
      <c r="F18" s="29">
        <v>128</v>
      </c>
      <c r="G18" s="24"/>
    </row>
    <row r="19" spans="1:8" x14ac:dyDescent="0.25">
      <c r="A19" s="15" t="s">
        <v>74</v>
      </c>
      <c r="B19" s="6"/>
      <c r="C19" s="30">
        <f>C18*C16</f>
        <v>1612800</v>
      </c>
      <c r="D19" s="72"/>
      <c r="E19" s="65"/>
      <c r="F19" s="30">
        <f>F18*F16</f>
        <v>1608000</v>
      </c>
      <c r="G19" s="72"/>
      <c r="H19" s="65"/>
    </row>
    <row r="20" spans="1:8" x14ac:dyDescent="0.25">
      <c r="A20" s="15" t="s">
        <v>24</v>
      </c>
      <c r="C20" s="31">
        <f>C19*90%</f>
        <v>1451520</v>
      </c>
      <c r="D20" s="30"/>
      <c r="E20" s="65"/>
      <c r="F20" s="31">
        <f>F19*90%</f>
        <v>1447200</v>
      </c>
      <c r="G20" s="30"/>
      <c r="H20" s="65"/>
    </row>
    <row r="21" spans="1:8" x14ac:dyDescent="0.25">
      <c r="A21" s="15" t="s">
        <v>25</v>
      </c>
      <c r="C21" s="31">
        <f>C19*80%</f>
        <v>1290240</v>
      </c>
      <c r="D21" s="31"/>
      <c r="E21" s="65"/>
      <c r="F21" s="31">
        <f>F19*80%</f>
        <v>1286400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320000</v>
      </c>
      <c r="D23" s="34"/>
      <c r="F23" s="34">
        <f>F4*F18</f>
        <v>320000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3360</v>
      </c>
      <c r="D25" s="31"/>
      <c r="E25" s="31"/>
      <c r="F25" s="31">
        <f>F19*0.025/12</f>
        <v>3350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10" sqref="T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83.331299999999985</v>
      </c>
      <c r="C2" s="4">
        <f t="shared" ref="C2:C16" si="1">B2*1.2</f>
        <v>99.997559999999979</v>
      </c>
      <c r="D2" s="4">
        <f t="shared" ref="D2:D16" si="2">C2*1.2</f>
        <v>119.99707199999997</v>
      </c>
      <c r="E2" s="5">
        <f t="shared" ref="E2:E16" si="3">R2</f>
        <v>1200000</v>
      </c>
      <c r="F2" s="4">
        <f t="shared" ref="F2:F15" si="4">ROUND((E2/B2),0)</f>
        <v>14400</v>
      </c>
      <c r="G2" s="73">
        <f t="shared" ref="G2:G15" si="5">ROUND((E2/C2),0)</f>
        <v>12000</v>
      </c>
      <c r="H2" s="73">
        <f t="shared" ref="H2:H15" si="6">ROUND((E2/D2),0)</f>
        <v>10000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>9.29*10.764</f>
        <v>99.997559999999979</v>
      </c>
      <c r="Q2" s="7">
        <f t="shared" ref="Q2:Q10" si="9">P2/1.2</f>
        <v>83.331299999999985</v>
      </c>
      <c r="R2" s="74">
        <v>1200000</v>
      </c>
      <c r="S2" s="74" t="s">
        <v>85</v>
      </c>
    </row>
    <row r="3" spans="1:19" x14ac:dyDescent="0.25">
      <c r="A3" s="4">
        <v>2</v>
      </c>
      <c r="B3" s="4">
        <f t="shared" si="0"/>
        <v>240.03766666666664</v>
      </c>
      <c r="C3" s="4">
        <f t="shared" si="1"/>
        <v>288.04519999999997</v>
      </c>
      <c r="D3" s="4">
        <f t="shared" si="2"/>
        <v>345.65423999999996</v>
      </c>
      <c r="E3" s="5">
        <f t="shared" si="3"/>
        <v>3000000</v>
      </c>
      <c r="F3" s="4">
        <f t="shared" si="4"/>
        <v>12498</v>
      </c>
      <c r="G3" s="4">
        <f t="shared" si="5"/>
        <v>10415</v>
      </c>
      <c r="H3" s="4">
        <f t="shared" si="6"/>
        <v>8679</v>
      </c>
      <c r="I3" s="4">
        <f t="shared" si="7"/>
        <v>0</v>
      </c>
      <c r="J3" s="4">
        <f t="shared" si="8"/>
        <v>0</v>
      </c>
      <c r="O3">
        <v>0</v>
      </c>
      <c r="P3">
        <f>26.77*10.76</f>
        <v>288.04519999999997</v>
      </c>
      <c r="Q3">
        <f t="shared" ref="Q3" si="10">P3/1.2</f>
        <v>240.03766666666664</v>
      </c>
      <c r="R3" s="2">
        <v>3000000</v>
      </c>
      <c r="S3" s="2" t="s">
        <v>85</v>
      </c>
    </row>
    <row r="4" spans="1:19" x14ac:dyDescent="0.25">
      <c r="A4" s="4">
        <v>3</v>
      </c>
      <c r="B4" s="4">
        <f t="shared" si="0"/>
        <v>140.02170000000001</v>
      </c>
      <c r="C4" s="4">
        <f t="shared" si="1"/>
        <v>168.02603999999999</v>
      </c>
      <c r="D4" s="4">
        <f t="shared" si="2"/>
        <v>201.631248</v>
      </c>
      <c r="E4" s="5">
        <f t="shared" si="3"/>
        <v>1915300</v>
      </c>
      <c r="F4" s="4">
        <f t="shared" si="4"/>
        <v>13679</v>
      </c>
      <c r="G4" s="73">
        <f t="shared" si="5"/>
        <v>11399</v>
      </c>
      <c r="H4" s="73">
        <f t="shared" si="6"/>
        <v>9499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>15.61*10.764</f>
        <v>168.02603999999999</v>
      </c>
      <c r="Q4" s="7">
        <f t="shared" si="9"/>
        <v>140.02170000000001</v>
      </c>
      <c r="R4" s="74">
        <v>1915300</v>
      </c>
      <c r="S4" s="74" t="s">
        <v>86</v>
      </c>
    </row>
    <row r="5" spans="1:19" x14ac:dyDescent="0.25">
      <c r="A5" s="4">
        <v>4</v>
      </c>
      <c r="B5" s="4">
        <f t="shared" si="0"/>
        <v>166.66666666666669</v>
      </c>
      <c r="C5" s="4">
        <f t="shared" si="1"/>
        <v>200.00000000000003</v>
      </c>
      <c r="D5" s="4">
        <f t="shared" si="2"/>
        <v>240.00000000000003</v>
      </c>
      <c r="E5" s="5">
        <f t="shared" si="3"/>
        <v>3200000</v>
      </c>
      <c r="F5" s="4">
        <f t="shared" si="4"/>
        <v>19200</v>
      </c>
      <c r="G5" s="4">
        <f t="shared" si="5"/>
        <v>16000</v>
      </c>
      <c r="H5" s="4">
        <f t="shared" si="6"/>
        <v>13333</v>
      </c>
      <c r="I5" s="4">
        <f t="shared" si="7"/>
        <v>0</v>
      </c>
      <c r="J5" s="4">
        <f t="shared" si="8"/>
        <v>0</v>
      </c>
      <c r="O5">
        <v>0</v>
      </c>
      <c r="P5">
        <v>200</v>
      </c>
      <c r="Q5">
        <f t="shared" si="9"/>
        <v>166.66666666666669</v>
      </c>
      <c r="R5" s="2">
        <v>3200000</v>
      </c>
      <c r="S5" s="2"/>
    </row>
    <row r="6" spans="1:19" x14ac:dyDescent="0.25">
      <c r="A6" s="4">
        <v>5</v>
      </c>
      <c r="B6" s="4">
        <f t="shared" si="0"/>
        <v>175</v>
      </c>
      <c r="C6" s="4">
        <f t="shared" si="1"/>
        <v>210</v>
      </c>
      <c r="D6" s="4">
        <f t="shared" si="2"/>
        <v>252</v>
      </c>
      <c r="E6" s="5">
        <f t="shared" si="3"/>
        <v>3200000</v>
      </c>
      <c r="F6" s="4">
        <f t="shared" si="4"/>
        <v>18286</v>
      </c>
      <c r="G6" s="73">
        <f t="shared" si="5"/>
        <v>15238</v>
      </c>
      <c r="H6" s="73">
        <f t="shared" si="6"/>
        <v>12698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v>210</v>
      </c>
      <c r="Q6" s="7">
        <f t="shared" si="9"/>
        <v>175</v>
      </c>
      <c r="R6" s="74">
        <v>3200000</v>
      </c>
      <c r="S6" s="2"/>
    </row>
    <row r="7" spans="1:19" x14ac:dyDescent="0.25">
      <c r="A7" s="4">
        <v>6</v>
      </c>
      <c r="B7" s="4">
        <f t="shared" si="0"/>
        <v>83.333333333333343</v>
      </c>
      <c r="C7" s="4">
        <f t="shared" si="1"/>
        <v>100.00000000000001</v>
      </c>
      <c r="D7" s="4">
        <f t="shared" si="2"/>
        <v>120.00000000000001</v>
      </c>
      <c r="E7" s="5">
        <f t="shared" si="3"/>
        <v>1500000</v>
      </c>
      <c r="F7" s="4">
        <f t="shared" si="4"/>
        <v>18000</v>
      </c>
      <c r="G7" s="73">
        <f t="shared" si="5"/>
        <v>15000</v>
      </c>
      <c r="H7" s="73">
        <f t="shared" si="6"/>
        <v>12500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v>100</v>
      </c>
      <c r="Q7" s="7">
        <f t="shared" si="9"/>
        <v>83.333333333333343</v>
      </c>
      <c r="R7" s="74">
        <v>1500000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0" si="11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 t="s">
        <v>84</v>
      </c>
      <c r="F28" s="52" t="s">
        <v>71</v>
      </c>
      <c r="G28" s="52">
        <v>97</v>
      </c>
    </row>
    <row r="29" spans="1:19" s="10" customFormat="1" x14ac:dyDescent="0.25">
      <c r="C29" s="67" t="s">
        <v>1</v>
      </c>
      <c r="D29" s="67">
        <v>1600000</v>
      </c>
      <c r="F29" s="52" t="s">
        <v>72</v>
      </c>
      <c r="G29" s="52">
        <v>128</v>
      </c>
      <c r="H29" s="10">
        <f>G29/G28</f>
        <v>1.3195876288659794</v>
      </c>
    </row>
    <row r="30" spans="1:19" s="10" customFormat="1" x14ac:dyDescent="0.25">
      <c r="F30" s="52" t="s">
        <v>73</v>
      </c>
      <c r="G30" s="52">
        <v>12000</v>
      </c>
    </row>
    <row r="31" spans="1:19" s="10" customFormat="1" x14ac:dyDescent="0.25">
      <c r="C31" s="70"/>
      <c r="D31" s="70"/>
      <c r="F31" s="70" t="s">
        <v>74</v>
      </c>
      <c r="G31" s="70">
        <f>G29*G30</f>
        <v>1536000</v>
      </c>
      <c r="H31" s="10">
        <f>G31/D29</f>
        <v>0.96</v>
      </c>
    </row>
    <row r="32" spans="1:19" s="10" customFormat="1" x14ac:dyDescent="0.25">
      <c r="C32" s="70"/>
      <c r="D32" s="70"/>
      <c r="F32" s="70" t="s">
        <v>24</v>
      </c>
      <c r="G32" s="70">
        <f>G31*90%</f>
        <v>1382400</v>
      </c>
    </row>
    <row r="33" spans="3:7" s="10" customFormat="1" x14ac:dyDescent="0.25">
      <c r="C33" s="70"/>
      <c r="D33" s="70"/>
      <c r="F33" s="70" t="s">
        <v>25</v>
      </c>
      <c r="G33" s="70">
        <f>G31*80%</f>
        <v>1228800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2024-11-19T09:07:22Z</dcterms:modified>
</cp:coreProperties>
</file>