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Machindranath Parshuram Munde - Agasan\"/>
    </mc:Choice>
  </mc:AlternateContent>
  <xr:revisionPtr revIDLastSave="0" documentId="13_ncr:1_{377A0D03-ED25-450D-ABC3-EFA3D5E0A63F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" l="1"/>
  <c r="I3" i="2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 s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C34" i="2"/>
  <c r="R3" i="2" s="1"/>
  <c r="P4" i="2"/>
  <c r="R4" i="2" s="1"/>
</calcChain>
</file>

<file path=xl/sharedStrings.xml><?xml version="1.0" encoding="utf-8"?>
<sst xmlns="http://schemas.openxmlformats.org/spreadsheetml/2006/main" count="60" uniqueCount="44">
  <si>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</si>
  <si>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</si>
  <si>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</si>
  <si>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</si>
  <si>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</si>
  <si>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</si>
  <si>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</si>
  <si>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</si>
  <si>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</si>
  <si>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</si>
  <si>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</si>
  <si>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</si>
  <si>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</si>
  <si>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</si>
  <si>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</si>
  <si>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</si>
  <si>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</si>
  <si>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</si>
  <si>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</si>
  <si>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</si>
  <si>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</si>
  <si>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</si>
  <si>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</si>
  <si>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</si>
  <si>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</si>
  <si>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</si>
  <si>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</si>
  <si>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</si>
  <si>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</si>
  <si>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</si>
  <si>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</si>
  <si>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</si>
  <si>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</si>
  <si>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</si>
  <si>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</si>
  <si>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</si>
  <si>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</si>
  <si>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</si>
  <si>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</si>
  <si>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</si>
  <si>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</si>
  <si>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</si>
  <si>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</si>
  <si>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(Sq.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</si>
</sst>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H18" sqref="H18"/>
    </sheetView>
  </sheetViews>
  <sheetFormatPr defaultRowHeight="16.5" x14ac:dyDescent="0.3"/>
  <cols>
    <col min="1" max="1" width="9.140625" style="36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44">
        <v>7840</v>
      </c>
      <c r="D2" s="5" t="s">
        <v>31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7840</v>
      </c>
      <c r="K2" s="44">
        <v>6800</v>
      </c>
      <c r="L2" s="38">
        <f>J2*K2</f>
        <v>53312000</v>
      </c>
      <c r="O2" s="41" t="s">
        <v>27</v>
      </c>
      <c r="P2" s="42">
        <f>C33</f>
        <v>58800000</v>
      </c>
      <c r="R2" s="17">
        <f>P2*0.025/12</f>
        <v>122500</v>
      </c>
      <c r="S2" s="15" t="s">
        <v>26</v>
      </c>
    </row>
    <row r="3" spans="1:19" x14ac:dyDescent="0.3">
      <c r="B3" s="21" t="s">
        <v>5</v>
      </c>
      <c r="C3" s="15">
        <v>7500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0</v>
      </c>
      <c r="O3" s="41" t="s">
        <v>27</v>
      </c>
      <c r="P3" s="42">
        <f>C33</f>
        <v>58800000</v>
      </c>
      <c r="Q3" s="5"/>
      <c r="R3" s="17">
        <f>P3*0.04/12</f>
        <v>196000</v>
      </c>
      <c r="S3" s="43" t="s">
        <v>28</v>
      </c>
    </row>
    <row r="4" spans="1:19" x14ac:dyDescent="0.3">
      <c r="B4" s="28" t="s">
        <v>14</v>
      </c>
      <c r="C4" s="38">
        <f>ROUND((C2*C3),0)</f>
        <v>58800000</v>
      </c>
      <c r="F4" s="19"/>
      <c r="G4" s="19"/>
      <c r="I4" s="38"/>
      <c r="J4" s="44"/>
      <c r="K4" s="38"/>
      <c r="L4" s="38">
        <f>SUM(L2:L3)</f>
        <v>53312000</v>
      </c>
      <c r="O4" s="41" t="s">
        <v>27</v>
      </c>
      <c r="P4" s="42">
        <f>C33</f>
        <v>58800000</v>
      </c>
      <c r="Q4" s="5"/>
      <c r="R4" s="17">
        <f>P4*0.033/12</f>
        <v>161700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33</v>
      </c>
      <c r="H6" s="52" t="s">
        <v>38</v>
      </c>
      <c r="I6" s="52" t="s">
        <v>23</v>
      </c>
      <c r="J6" s="53" t="s">
        <v>3</v>
      </c>
      <c r="K6" s="53" t="s">
        <v>4</v>
      </c>
      <c r="L6" s="52" t="s">
        <v>34</v>
      </c>
      <c r="M6" s="54" t="s">
        <v>21</v>
      </c>
      <c r="N6" s="54" t="s">
        <v>35</v>
      </c>
      <c r="O6" s="54" t="s">
        <v>36</v>
      </c>
    </row>
    <row r="7" spans="1:19" s="3" customFormat="1" ht="14.25" x14ac:dyDescent="0.2">
      <c r="A7" s="50"/>
      <c r="B7" s="51"/>
      <c r="C7" s="52" t="s">
        <v>43</v>
      </c>
      <c r="D7" s="51"/>
      <c r="E7" s="51"/>
      <c r="F7" s="51"/>
      <c r="G7" s="55" t="s">
        <v>40</v>
      </c>
      <c r="H7" s="49" t="s">
        <v>39</v>
      </c>
      <c r="I7" s="49" t="s">
        <v>39</v>
      </c>
      <c r="J7" s="53"/>
      <c r="K7" s="53"/>
      <c r="L7" s="53" t="s">
        <v>41</v>
      </c>
      <c r="M7" s="53" t="s">
        <v>41</v>
      </c>
      <c r="N7" s="53" t="s">
        <v>41</v>
      </c>
      <c r="O7" s="53" t="s">
        <v>41</v>
      </c>
    </row>
    <row r="8" spans="1:19" s="8" customFormat="1" x14ac:dyDescent="0.25">
      <c r="A8" s="56">
        <v>1</v>
      </c>
      <c r="B8" s="57"/>
      <c r="C8" s="58">
        <v>0</v>
      </c>
      <c r="D8" s="59">
        <v>0</v>
      </c>
      <c r="E8" s="59">
        <v>0</v>
      </c>
      <c r="F8" s="59">
        <v>60</v>
      </c>
      <c r="G8" s="60">
        <v>0</v>
      </c>
      <c r="H8" s="61">
        <f t="shared" ref="H8" si="0">E8-D8</f>
        <v>0</v>
      </c>
      <c r="I8" s="61">
        <f t="shared" ref="I8" si="1">F8-H8</f>
        <v>60</v>
      </c>
      <c r="J8" s="61">
        <f t="shared" ref="J8" si="2">IF(H8&gt;=5,90*H8/F8,0)</f>
        <v>0</v>
      </c>
      <c r="K8" s="61">
        <f t="shared" ref="K8" si="3">G8/100*J8</f>
        <v>0</v>
      </c>
      <c r="L8" s="61">
        <f t="shared" ref="L8" si="4">ROUND((G8-K8),0)</f>
        <v>0</v>
      </c>
      <c r="M8" s="61">
        <f t="shared" ref="M8" si="5">O8-N8</f>
        <v>0</v>
      </c>
      <c r="N8" s="61">
        <f t="shared" ref="N8" si="6">ROUND((L8*C8),0)</f>
        <v>0</v>
      </c>
      <c r="O8" s="61">
        <f t="shared" ref="O8" si="7">ROUND((C8*G8),0)</f>
        <v>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0</v>
      </c>
      <c r="N16" s="61">
        <f>SUM(N8:N15)</f>
        <v>0</v>
      </c>
      <c r="O16" s="61">
        <f>SUM(O8:O15)</f>
        <v>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0" t="s">
        <v>16</v>
      </c>
      <c r="C18" s="70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>
        <f>ROUND((C19*C20),0)</f>
        <v>0</v>
      </c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1" t="s">
        <v>13</v>
      </c>
      <c r="C23" s="72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>
        <f>ROUND((C24*C25),0)</f>
        <v>0</v>
      </c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58800000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0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/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42</v>
      </c>
      <c r="C33" s="46">
        <f>C29+C30+C31+C32</f>
        <v>58800000</v>
      </c>
      <c r="D33" s="15"/>
      <c r="F33" s="15"/>
    </row>
    <row r="34" spans="1:15" x14ac:dyDescent="0.3">
      <c r="A34" s="1"/>
      <c r="B34" s="10" t="s">
        <v>7</v>
      </c>
      <c r="C34" s="46">
        <f>MROUND(C33*90%,1)</f>
        <v>52920000</v>
      </c>
      <c r="D34" s="17"/>
      <c r="F34" s="15"/>
      <c r="H34" s="29"/>
      <c r="I34" s="29"/>
    </row>
    <row r="35" spans="1:15" x14ac:dyDescent="0.3">
      <c r="A35" s="1"/>
      <c r="B35" s="10" t="s">
        <v>8</v>
      </c>
      <c r="C35" s="46">
        <f>MROUND(C33*80%,1)</f>
        <v>47040000</v>
      </c>
      <c r="D35" s="17"/>
      <c r="F35" s="15"/>
      <c r="H35" s="29"/>
      <c r="I35" s="29"/>
    </row>
    <row r="36" spans="1:15" s="8" customFormat="1" x14ac:dyDescent="0.3">
      <c r="B36" s="41" t="s">
        <v>37</v>
      </c>
      <c r="C36" s="47">
        <f>MROUND(C30*0.85,1)</f>
        <v>0</v>
      </c>
      <c r="D36" s="7"/>
      <c r="F36" s="9"/>
      <c r="G36" s="9"/>
      <c r="H36" s="9"/>
      <c r="I36" s="9"/>
      <c r="K36" s="9"/>
      <c r="M36" s="9"/>
      <c r="N36" s="9"/>
      <c r="O36" s="30"/>
    </row>
    <row r="37" spans="1:15" x14ac:dyDescent="0.3">
      <c r="A37" s="1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H39" s="29"/>
      <c r="I39" s="29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2"/>
      <c r="G55" s="32"/>
      <c r="H55" s="32"/>
      <c r="I55" s="32"/>
      <c r="J55" s="10"/>
    </row>
    <row r="56" spans="1:10" x14ac:dyDescent="0.3">
      <c r="A56" s="1"/>
      <c r="B56" s="1"/>
      <c r="F56" s="30"/>
      <c r="G56" s="1"/>
      <c r="H56" s="30"/>
      <c r="I56" s="30"/>
    </row>
    <row r="57" spans="1:10" x14ac:dyDescent="0.3">
      <c r="A57" s="1"/>
      <c r="B57" s="1"/>
      <c r="F57" s="30"/>
      <c r="G57" s="30"/>
      <c r="H57" s="33"/>
      <c r="I57" s="33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4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2024-12-18T12:45:14Z</dcterms:modified>
</cp:coreProperties>
</file>