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M\MSME Branch Thane\CONTINUITY PRINTERS PRIVATE LIMITED\"/>
    </mc:Choice>
  </mc:AlternateContent>
  <xr:revisionPtr revIDLastSave="0" documentId="13_ncr:1_{44A7B06A-0ADD-4786-9A6B-3EE815147A8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Q21" i="4" l="1"/>
  <c r="B21" i="4" s="1"/>
  <c r="C21" i="4" s="1"/>
  <c r="P21" i="4"/>
  <c r="J21" i="4"/>
  <c r="I21" i="4"/>
  <c r="E21" i="4"/>
  <c r="F21" i="4" s="1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J19" i="4"/>
  <c r="I19" i="4"/>
  <c r="E19" i="4"/>
  <c r="A19" i="4"/>
  <c r="P18" i="4"/>
  <c r="Q18" i="4" s="1"/>
  <c r="B18" i="4" s="1"/>
  <c r="C18" i="4" s="1"/>
  <c r="J18" i="4"/>
  <c r="I18" i="4"/>
  <c r="E18" i="4"/>
  <c r="A18" i="4"/>
  <c r="P17" i="4"/>
  <c r="Q17" i="4" s="1"/>
  <c r="B17" i="4" s="1"/>
  <c r="C17" i="4" s="1"/>
  <c r="J17" i="4"/>
  <c r="I17" i="4"/>
  <c r="E17" i="4"/>
  <c r="F17" i="4" s="1"/>
  <c r="A17" i="4"/>
  <c r="P16" i="4"/>
  <c r="B16" i="4" s="1"/>
  <c r="C16" i="4" s="1"/>
  <c r="J16" i="4"/>
  <c r="I16" i="4"/>
  <c r="E16" i="4"/>
  <c r="A16" i="4"/>
  <c r="P15" i="4"/>
  <c r="B15" i="4" s="1"/>
  <c r="C15" i="4" s="1"/>
  <c r="J15" i="4"/>
  <c r="I15" i="4"/>
  <c r="E15" i="4"/>
  <c r="A15" i="4"/>
  <c r="D15" i="4" l="1"/>
  <c r="H15" i="4" s="1"/>
  <c r="G15" i="4"/>
  <c r="F18" i="4"/>
  <c r="F19" i="4"/>
  <c r="G18" i="4"/>
  <c r="D18" i="4"/>
  <c r="H18" i="4" s="1"/>
  <c r="G19" i="4"/>
  <c r="D19" i="4"/>
  <c r="H19" i="4" s="1"/>
  <c r="F15" i="4"/>
  <c r="G16" i="4"/>
  <c r="D16" i="4"/>
  <c r="H16" i="4" s="1"/>
  <c r="D20" i="4"/>
  <c r="H20" i="4" s="1"/>
  <c r="G20" i="4"/>
  <c r="F16" i="4"/>
  <c r="D17" i="4"/>
  <c r="H17" i="4" s="1"/>
  <c r="G17" i="4"/>
  <c r="F20" i="4"/>
  <c r="D21" i="4"/>
  <c r="H21" i="4" s="1"/>
  <c r="G21" i="4"/>
  <c r="J63" i="4"/>
  <c r="V8" i="4" l="1"/>
  <c r="V9" i="4"/>
  <c r="V10" i="4"/>
  <c r="V11" i="4"/>
  <c r="V12" i="4"/>
  <c r="V7" i="4"/>
  <c r="O58" i="4" l="1"/>
  <c r="O55" i="4"/>
  <c r="O56" i="4"/>
  <c r="O57" i="4"/>
  <c r="J58" i="4"/>
  <c r="O54" i="4"/>
  <c r="O53" i="4"/>
  <c r="O52" i="4"/>
  <c r="O51" i="4"/>
  <c r="O50" i="4"/>
  <c r="O49" i="4"/>
  <c r="O33" i="4" l="1"/>
  <c r="O28" i="4"/>
  <c r="O29" i="4"/>
  <c r="O30" i="4"/>
  <c r="O31" i="4"/>
  <c r="O32" i="4"/>
  <c r="O27" i="4"/>
  <c r="P12" i="4"/>
  <c r="P11" i="4"/>
  <c r="P10" i="4"/>
  <c r="P9" i="4"/>
  <c r="P8" i="4"/>
  <c r="E33" i="4"/>
  <c r="Q5" i="4"/>
  <c r="Q4" i="4"/>
  <c r="J42" i="4"/>
  <c r="J41" i="4"/>
  <c r="J40" i="4"/>
  <c r="J39" i="4"/>
  <c r="V40" i="4"/>
  <c r="V32" i="4"/>
  <c r="V31" i="4"/>
  <c r="V30" i="4"/>
  <c r="V29" i="4"/>
  <c r="R41" i="4"/>
  <c r="R29" i="4"/>
  <c r="R40" i="4"/>
  <c r="R31" i="4"/>
  <c r="R32" i="4"/>
  <c r="R33" i="4"/>
  <c r="R34" i="4"/>
  <c r="R35" i="4"/>
  <c r="R36" i="4"/>
  <c r="R37" i="4"/>
  <c r="R38" i="4"/>
  <c r="R39" i="4"/>
  <c r="J33" i="4"/>
  <c r="P7" i="4" l="1"/>
  <c r="P6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22" i="4" l="1"/>
  <c r="Q22" i="4" s="1"/>
  <c r="J22" i="4"/>
  <c r="I22" i="4"/>
  <c r="E22" i="4"/>
  <c r="A22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22" i="4"/>
  <c r="C22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22" i="4"/>
  <c r="H22" i="4" s="1"/>
  <c r="G22" i="4"/>
  <c r="F22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<sst xmlns="http://schemas.openxmlformats.org/spreadsheetml/2006/main" count="76" uniqueCount="42">
  <si>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</si>
  <si>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</si>
  <si>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</si>
  <si>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</si>
  <si>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</si>
  <si>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</si>
  <si>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</si>
  <si>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</si>
  <si>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</si>
  <si>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</si>
  <si>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</si>
  <si>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</si>
  <si>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</si>
  <si>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Commercial Unit No. 11 &amp; 12, 111 &amp; 112, 211 &amp; 212, 2nd Floor, Building No 1, Bhumi World Industrial Park, Old Survey No. 176/4, New/Current Survey No. 88/4, 88/5 &amp; 88/6, Village - Pimplas, Taluka - Bhiwandi,</t>
  </si>
  <si>
    <t>Unit No.</t>
  </si>
  <si>
    <t>Ground</t>
  </si>
  <si>
    <t>First</t>
  </si>
  <si>
    <t>Second</t>
  </si>
  <si>
    <t>ca</t>
  </si>
  <si>
    <t>TOTAL</t>
  </si>
  <si>
    <t>Draft  - 6.50 cr</t>
  </si>
  <si>
    <t>oc - 2017</t>
  </si>
  <si>
    <t>First &amp; Seocond</t>
  </si>
  <si>
    <t>mca</t>
  </si>
  <si>
    <t>23.08.24</t>
  </si>
  <si>
    <t>Rate</t>
  </si>
  <si>
    <t>FMV</t>
  </si>
  <si>
    <t>19.08.24</t>
  </si>
  <si>
    <t>21.02.24</t>
  </si>
  <si>
    <t>ground</t>
  </si>
  <si>
    <t>first</t>
  </si>
  <si>
    <t>17.10.23</t>
  </si>
  <si>
    <t xml:space="preserve">Unit No. 14, 15 &amp; 16, 114, 115 &amp; 116, 214, 215 &amp; 216, 2nd Floor, Building No 1, Bhumi World Industrial Park, </t>
  </si>
  <si>
    <t>agreement - 2017</t>
  </si>
  <si>
    <t>av</t>
  </si>
  <si>
    <t>23.09.24</t>
  </si>
  <si>
    <t>26.07.24</t>
  </si>
  <si>
    <t>22.05.24</t>
  </si>
  <si>
    <t>06.12.23</t>
  </si>
  <si>
    <t>23.11.23</t>
  </si>
  <si>
    <t>second</t>
  </si>
  <si>
    <t>03.11.22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</si>
</sst>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0" borderId="0" xfId="0" applyFont="1"/>
    <xf numFmtId="43" fontId="0" fillId="0" borderId="0" xfId="1" applyFont="1"/>
    <xf numFmtId="43" fontId="2" fillId="0" borderId="0" xfId="1" applyFont="1"/>
    <xf numFmtId="43" fontId="2" fillId="0" borderId="0" xfId="0" applyNumberFormat="1" applyFont="1"/>
    <xf numFmtId="43" fontId="0" fillId="3" borderId="0" xfId="1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582297</xdr:colOff>
      <xdr:row>47</xdr:row>
      <xdr:rowOff>125028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363457-1EA8-48D8-9CF4-0DDCB6A3B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116697" cy="862132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F116DD-9411-4F55-BCF7-1FE1B8BB0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46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4A77E6-45C7-4996-BFC1-39C5B179B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4867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E3AEDB-8729-4A5E-9A83-604A018FE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51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F1BDCF-4571-4FB6-94F8-F6F6B8A75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72502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F812AD-D664-4266-BEB5-60FD4EA297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410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534666</xdr:colOff>
      <xdr:row>51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A10718-0304-498B-AAF9-79D5256A3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69066" cy="8621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372718</xdr:colOff>
      <xdr:row>46</xdr:row>
      <xdr:rowOff>48828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6CA21D-EBE5-4E01-A597-C3D6E78B6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07118" cy="862132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48</xdr:row>
      <xdr:rowOff>67887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F44F861-081E-49EC-9C19-9FCDF4837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286981</xdr:colOff>
      <xdr:row>52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911AF9-6942-4004-ACE1-FDB4DD990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21381" cy="8659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780118-C5C2-4EA8-9BA6-0DCE26D16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582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A68DC2C-1D59-4C1B-ABAE-C037A57D8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58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AE6FC9-6C5F-47C3-95AF-339F76A6A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0918C9-B2EA-4178-B10D-09D48B227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486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3"/>
  <sheetViews>
    <sheetView tabSelected="1" topLeftCell="D1" zoomScaleNormal="100" workbookViewId="0">
      <selection activeCell="Q24" sqref="Q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10.8554687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22" si="0">N2</f>
        <v>0</v>
      </c>
      <c r="B2" s="4">
        <f t="shared" ref="B2:B22" si="1">Q2</f>
        <v>5000</v>
      </c>
      <c r="C2" s="4">
        <f>B2*1.2</f>
        <v>6000</v>
      </c>
      <c r="D2" s="4">
        <f t="shared" ref="D2:D13" si="2">C2*1.2</f>
        <v>7200</v>
      </c>
      <c r="E2" s="5">
        <f t="shared" ref="E2:E13" si="3">R2</f>
        <v>27500000</v>
      </c>
      <c r="F2" s="10">
        <f t="shared" ref="F2:F13" si="4">ROUND((E2/B2),0)</f>
        <v>5500</v>
      </c>
      <c r="G2" s="10">
        <f t="shared" ref="G2:G13" si="5">ROUND((E2/C2),0)</f>
        <v>4583</v>
      </c>
      <c r="H2" s="10">
        <f t="shared" ref="H2:H13" si="6">ROUND((E2/D2),0)</f>
        <v>3819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5000</v>
      </c>
      <c r="R2" s="2">
        <v>27500000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5000</v>
      </c>
      <c r="C3" s="4">
        <f t="shared" ref="C3:C22" si="9">B3*1.2</f>
        <v>6000</v>
      </c>
      <c r="D3" s="4">
        <f t="shared" si="2"/>
        <v>7200</v>
      </c>
      <c r="E3" s="5">
        <f t="shared" si="3"/>
        <v>27300000</v>
      </c>
      <c r="F3" s="10">
        <f t="shared" si="4"/>
        <v>5460</v>
      </c>
      <c r="G3" s="10">
        <f t="shared" si="5"/>
        <v>4550</v>
      </c>
      <c r="H3" s="10">
        <f t="shared" si="6"/>
        <v>3792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5000</v>
      </c>
      <c r="R3" s="2">
        <v>27300000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3476.666666666667</v>
      </c>
      <c r="C4" s="4">
        <f t="shared" si="9"/>
        <v>4172</v>
      </c>
      <c r="D4" s="4">
        <f t="shared" si="2"/>
        <v>5006.3999999999996</v>
      </c>
      <c r="E4" s="5">
        <f t="shared" si="3"/>
        <v>25000000</v>
      </c>
      <c r="F4" s="10">
        <f t="shared" si="4"/>
        <v>7191</v>
      </c>
      <c r="G4" s="10">
        <f t="shared" si="5"/>
        <v>5992</v>
      </c>
      <c r="H4" s="10">
        <f t="shared" si="6"/>
        <v>4994</v>
      </c>
      <c r="I4" s="4" t="e">
        <f>#REF!</f>
        <v>#REF!</v>
      </c>
      <c r="J4" s="4">
        <f t="shared" si="7"/>
        <v>0</v>
      </c>
      <c r="O4">
        <v>0</v>
      </c>
      <c r="P4">
        <v>4172</v>
      </c>
      <c r="Q4">
        <f t="shared" ref="Q4:Q5" si="10">P4/1.2</f>
        <v>3476.666666666667</v>
      </c>
      <c r="R4" s="2">
        <v>25000000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2812.5</v>
      </c>
      <c r="C5" s="4">
        <f t="shared" si="9"/>
        <v>3375</v>
      </c>
      <c r="D5" s="4">
        <f t="shared" si="2"/>
        <v>4050</v>
      </c>
      <c r="E5" s="5">
        <f t="shared" si="3"/>
        <v>30000000</v>
      </c>
      <c r="F5" s="14">
        <f t="shared" si="4"/>
        <v>10667</v>
      </c>
      <c r="G5" s="10">
        <f t="shared" si="5"/>
        <v>8889</v>
      </c>
      <c r="H5" s="10">
        <f t="shared" si="6"/>
        <v>7407</v>
      </c>
      <c r="I5" s="4" t="e">
        <f>#REF!</f>
        <v>#REF!</v>
      </c>
      <c r="J5" s="4">
        <f t="shared" si="7"/>
        <v>0</v>
      </c>
      <c r="O5">
        <v>0</v>
      </c>
      <c r="P5">
        <v>3375</v>
      </c>
      <c r="Q5">
        <f t="shared" si="10"/>
        <v>2812.5</v>
      </c>
      <c r="R5" s="2">
        <v>30000000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2500</v>
      </c>
      <c r="C6" s="4">
        <f t="shared" si="9"/>
        <v>3000</v>
      </c>
      <c r="D6" s="4">
        <f t="shared" si="2"/>
        <v>3600</v>
      </c>
      <c r="E6" s="5">
        <f t="shared" si="3"/>
        <v>28000000</v>
      </c>
      <c r="F6" s="14">
        <f t="shared" si="4"/>
        <v>11200</v>
      </c>
      <c r="G6" s="10">
        <f t="shared" si="5"/>
        <v>9333</v>
      </c>
      <c r="H6" s="10">
        <f t="shared" si="6"/>
        <v>7778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2500</v>
      </c>
      <c r="R6" s="2">
        <v>28000000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3750</v>
      </c>
      <c r="C7" s="4">
        <f t="shared" si="9"/>
        <v>4500</v>
      </c>
      <c r="D7" s="4">
        <f t="shared" si="2"/>
        <v>5400</v>
      </c>
      <c r="E7" s="5">
        <f t="shared" si="3"/>
        <v>16096000</v>
      </c>
      <c r="F7" s="10">
        <f t="shared" si="4"/>
        <v>4292</v>
      </c>
      <c r="G7" s="10">
        <f t="shared" si="5"/>
        <v>3577</v>
      </c>
      <c r="H7" s="10">
        <f t="shared" si="6"/>
        <v>2981</v>
      </c>
      <c r="I7" s="4" t="e">
        <f>#REF!</f>
        <v>#REF!</v>
      </c>
      <c r="J7" s="4" t="str">
        <f t="shared" si="7"/>
        <v>23.08.24</v>
      </c>
      <c r="O7">
        <v>0</v>
      </c>
      <c r="P7">
        <f t="shared" si="8"/>
        <v>0</v>
      </c>
      <c r="Q7">
        <v>3750</v>
      </c>
      <c r="R7" s="2">
        <v>16096000</v>
      </c>
      <c r="S7" s="8" t="s">
        <v>24</v>
      </c>
      <c r="T7" s="8"/>
      <c r="U7" t="s">
        <v>29</v>
      </c>
      <c r="V7">
        <f>F7*1.2</f>
        <v>5150.3999999999996</v>
      </c>
    </row>
    <row r="8" spans="1:22" x14ac:dyDescent="0.25">
      <c r="A8" s="4">
        <f t="shared" si="0"/>
        <v>0</v>
      </c>
      <c r="B8" s="4">
        <f t="shared" si="1"/>
        <v>1200</v>
      </c>
      <c r="C8" s="4">
        <f t="shared" si="9"/>
        <v>1440</v>
      </c>
      <c r="D8" s="4">
        <f t="shared" si="2"/>
        <v>1728</v>
      </c>
      <c r="E8" s="5">
        <f t="shared" si="3"/>
        <v>4800000</v>
      </c>
      <c r="F8" s="14">
        <f t="shared" si="4"/>
        <v>4000</v>
      </c>
      <c r="G8" s="10">
        <f t="shared" si="5"/>
        <v>3333</v>
      </c>
      <c r="H8" s="10">
        <f t="shared" si="6"/>
        <v>2778</v>
      </c>
      <c r="I8" s="4" t="e">
        <f>#REF!</f>
        <v>#REF!</v>
      </c>
      <c r="J8" s="4" t="str">
        <f t="shared" si="7"/>
        <v>19.08.24</v>
      </c>
      <c r="O8">
        <v>0</v>
      </c>
      <c r="P8">
        <f t="shared" si="8"/>
        <v>0</v>
      </c>
      <c r="Q8">
        <v>1200</v>
      </c>
      <c r="R8" s="2">
        <v>4800000</v>
      </c>
      <c r="S8" s="8" t="s">
        <v>27</v>
      </c>
      <c r="T8" s="8"/>
      <c r="U8" t="s">
        <v>30</v>
      </c>
      <c r="V8">
        <f t="shared" ref="V8:V12" si="11">F8*1.2</f>
        <v>4800</v>
      </c>
    </row>
    <row r="9" spans="1:22" x14ac:dyDescent="0.25">
      <c r="A9" s="4">
        <f t="shared" si="0"/>
        <v>0</v>
      </c>
      <c r="B9" s="4">
        <f t="shared" si="1"/>
        <v>2500</v>
      </c>
      <c r="C9" s="4">
        <f t="shared" si="9"/>
        <v>3000</v>
      </c>
      <c r="D9" s="4">
        <f t="shared" si="2"/>
        <v>3600</v>
      </c>
      <c r="E9" s="5">
        <f t="shared" si="3"/>
        <v>16500000</v>
      </c>
      <c r="F9" s="14">
        <f t="shared" si="4"/>
        <v>6600</v>
      </c>
      <c r="G9" s="10">
        <f t="shared" si="5"/>
        <v>5500</v>
      </c>
      <c r="H9" s="10">
        <f t="shared" si="6"/>
        <v>4583</v>
      </c>
      <c r="I9" s="4" t="e">
        <f>#REF!</f>
        <v>#REF!</v>
      </c>
      <c r="J9" s="4" t="str">
        <f t="shared" si="7"/>
        <v>21.02.24</v>
      </c>
      <c r="O9">
        <v>0</v>
      </c>
      <c r="P9">
        <f t="shared" si="8"/>
        <v>0</v>
      </c>
      <c r="Q9">
        <v>2500</v>
      </c>
      <c r="R9" s="2">
        <v>16500000</v>
      </c>
      <c r="S9" s="8" t="s">
        <v>28</v>
      </c>
      <c r="T9" s="8"/>
      <c r="U9" t="s">
        <v>29</v>
      </c>
      <c r="V9">
        <f t="shared" si="11"/>
        <v>7920</v>
      </c>
    </row>
    <row r="10" spans="1:22" x14ac:dyDescent="0.25">
      <c r="A10" s="4">
        <f t="shared" si="0"/>
        <v>0</v>
      </c>
      <c r="B10" s="4">
        <f t="shared" si="1"/>
        <v>2400</v>
      </c>
      <c r="C10" s="4">
        <f t="shared" si="9"/>
        <v>2880</v>
      </c>
      <c r="D10" s="4">
        <f t="shared" si="2"/>
        <v>3456</v>
      </c>
      <c r="E10" s="5">
        <f t="shared" si="3"/>
        <v>15000000</v>
      </c>
      <c r="F10" s="14">
        <f t="shared" si="4"/>
        <v>6250</v>
      </c>
      <c r="G10" s="10">
        <f t="shared" si="5"/>
        <v>5208</v>
      </c>
      <c r="H10" s="10">
        <f t="shared" si="6"/>
        <v>4340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2400</v>
      </c>
      <c r="R10" s="2">
        <v>15000000</v>
      </c>
      <c r="S10" s="8" t="s">
        <v>31</v>
      </c>
      <c r="T10" s="8"/>
      <c r="U10" t="s">
        <v>29</v>
      </c>
      <c r="V10">
        <f t="shared" si="11"/>
        <v>7500</v>
      </c>
    </row>
    <row r="11" spans="1:22" x14ac:dyDescent="0.25">
      <c r="A11" s="4">
        <f t="shared" si="0"/>
        <v>0</v>
      </c>
      <c r="B11" s="4">
        <f t="shared" si="1"/>
        <v>3337.6</v>
      </c>
      <c r="C11" s="4">
        <f t="shared" si="9"/>
        <v>4005.12</v>
      </c>
      <c r="D11" s="4">
        <f t="shared" si="2"/>
        <v>4806.1439999999993</v>
      </c>
      <c r="E11" s="5">
        <f t="shared" si="3"/>
        <v>25500000</v>
      </c>
      <c r="F11" s="10">
        <f t="shared" si="4"/>
        <v>7640</v>
      </c>
      <c r="G11" s="10">
        <f t="shared" si="5"/>
        <v>6367</v>
      </c>
      <c r="H11" s="10">
        <f t="shared" si="6"/>
        <v>5306</v>
      </c>
      <c r="I11" s="4" t="e">
        <f>#REF!</f>
        <v>#REF!</v>
      </c>
      <c r="J11" s="4" t="str">
        <f t="shared" si="7"/>
        <v>23.09.24</v>
      </c>
      <c r="O11">
        <v>0</v>
      </c>
      <c r="P11">
        <f t="shared" si="8"/>
        <v>0</v>
      </c>
      <c r="Q11">
        <v>3337.6</v>
      </c>
      <c r="R11" s="2">
        <v>25500000</v>
      </c>
      <c r="S11" s="8" t="s">
        <v>35</v>
      </c>
      <c r="T11" s="8"/>
      <c r="U11" t="s">
        <v>29</v>
      </c>
      <c r="V11">
        <f t="shared" si="11"/>
        <v>9168</v>
      </c>
    </row>
    <row r="12" spans="1:22" x14ac:dyDescent="0.25">
      <c r="A12" s="4">
        <f t="shared" si="0"/>
        <v>0</v>
      </c>
      <c r="B12" s="4">
        <f t="shared" si="1"/>
        <v>3337.6</v>
      </c>
      <c r="C12" s="4">
        <f t="shared" si="9"/>
        <v>4005.12</v>
      </c>
      <c r="D12" s="4">
        <f t="shared" si="2"/>
        <v>4806.1439999999993</v>
      </c>
      <c r="E12" s="5">
        <f t="shared" si="3"/>
        <v>25100000</v>
      </c>
      <c r="F12" s="10">
        <f t="shared" si="4"/>
        <v>7520</v>
      </c>
      <c r="G12" s="10">
        <f t="shared" si="5"/>
        <v>6267</v>
      </c>
      <c r="H12" s="10">
        <f t="shared" si="6"/>
        <v>5222</v>
      </c>
      <c r="I12" s="4" t="e">
        <f>#REF!</f>
        <v>#REF!</v>
      </c>
      <c r="J12" s="4" t="str">
        <f t="shared" si="7"/>
        <v>26.07.24</v>
      </c>
      <c r="O12">
        <v>0</v>
      </c>
      <c r="P12">
        <f t="shared" si="8"/>
        <v>0</v>
      </c>
      <c r="Q12">
        <v>3337.6</v>
      </c>
      <c r="R12" s="2">
        <v>25100000</v>
      </c>
      <c r="S12" s="8" t="s">
        <v>36</v>
      </c>
      <c r="T12" s="8"/>
      <c r="U12" t="s">
        <v>29</v>
      </c>
      <c r="V12">
        <f t="shared" si="11"/>
        <v>9024</v>
      </c>
    </row>
    <row r="13" spans="1:22" x14ac:dyDescent="0.25">
      <c r="A13" s="4">
        <f t="shared" si="0"/>
        <v>0</v>
      </c>
      <c r="B13" s="4">
        <f t="shared" si="1"/>
        <v>2296</v>
      </c>
      <c r="C13" s="4">
        <f t="shared" si="9"/>
        <v>2755.2</v>
      </c>
      <c r="D13" s="4">
        <f t="shared" si="2"/>
        <v>3306.24</v>
      </c>
      <c r="E13" s="5">
        <f t="shared" si="3"/>
        <v>16100000</v>
      </c>
      <c r="F13" s="14">
        <f t="shared" si="4"/>
        <v>7012</v>
      </c>
      <c r="G13" s="10">
        <f t="shared" si="5"/>
        <v>5843</v>
      </c>
      <c r="H13" s="10">
        <f t="shared" si="6"/>
        <v>4870</v>
      </c>
      <c r="I13" s="4" t="e">
        <f>#REF!</f>
        <v>#REF!</v>
      </c>
      <c r="J13" s="4" t="str">
        <f t="shared" si="7"/>
        <v>22.05.24</v>
      </c>
      <c r="O13">
        <v>0</v>
      </c>
      <c r="P13">
        <f t="shared" ref="P13" si="12">O13/1.2</f>
        <v>0</v>
      </c>
      <c r="Q13">
        <v>2296</v>
      </c>
      <c r="R13" s="2">
        <v>16100000</v>
      </c>
      <c r="S13" s="8" t="s">
        <v>37</v>
      </c>
      <c r="T13" s="8"/>
      <c r="U13" t="s">
        <v>29</v>
      </c>
    </row>
    <row r="14" spans="1:22" x14ac:dyDescent="0.25">
      <c r="A14" s="4">
        <f t="shared" si="0"/>
        <v>0</v>
      </c>
      <c r="B14" s="4">
        <f t="shared" si="1"/>
        <v>3337.6</v>
      </c>
      <c r="C14" s="4">
        <f t="shared" si="9"/>
        <v>4005.12</v>
      </c>
      <c r="D14" s="4">
        <f t="shared" ref="D14:D22" si="13">C14*1.2</f>
        <v>4806.1439999999993</v>
      </c>
      <c r="E14" s="5">
        <f t="shared" ref="E14:E22" si="14">R14</f>
        <v>23333333</v>
      </c>
      <c r="F14" s="14">
        <f t="shared" ref="F14:F22" si="15">ROUND((E14/B14),0)</f>
        <v>6991</v>
      </c>
      <c r="G14" s="10">
        <f t="shared" ref="G14:G22" si="16">ROUND((E14/C14),0)</f>
        <v>5826</v>
      </c>
      <c r="H14" s="4">
        <f t="shared" ref="H14:H22" si="17">ROUND((E14/D14),0)</f>
        <v>4855</v>
      </c>
      <c r="I14" s="4" t="e">
        <f>#REF!</f>
        <v>#REF!</v>
      </c>
      <c r="J14" s="4" t="str">
        <f t="shared" ref="J14:J22" si="18">S14</f>
        <v>06.12.23</v>
      </c>
      <c r="O14">
        <v>0</v>
      </c>
      <c r="P14">
        <f t="shared" ref="P14:P22" si="19">O14/1.2</f>
        <v>0</v>
      </c>
      <c r="Q14">
        <v>3337.6</v>
      </c>
      <c r="R14" s="2">
        <v>23333333</v>
      </c>
      <c r="S14" s="8" t="s">
        <v>38</v>
      </c>
      <c r="T14" s="8"/>
      <c r="U14" t="s">
        <v>29</v>
      </c>
    </row>
    <row r="15" spans="1:22" x14ac:dyDescent="0.25">
      <c r="A15" s="4">
        <f t="shared" ref="A15:A21" si="20">N15</f>
        <v>0</v>
      </c>
      <c r="B15" s="4">
        <f t="shared" ref="B15:B21" si="21">Q15</f>
        <v>2400</v>
      </c>
      <c r="C15" s="4">
        <f t="shared" ref="C15:C21" si="22">B15*1.2</f>
        <v>2880</v>
      </c>
      <c r="D15" s="4">
        <f t="shared" ref="D15:D21" si="23">C15*1.2</f>
        <v>3456</v>
      </c>
      <c r="E15" s="5">
        <f t="shared" ref="E15:E21" si="24">R15</f>
        <v>7768000</v>
      </c>
      <c r="F15" s="14">
        <f t="shared" ref="F15:F21" si="25">ROUND((E15/B15),0)</f>
        <v>3237</v>
      </c>
      <c r="G15" s="10">
        <f t="shared" ref="G15:G21" si="26">ROUND((E15/C15),0)</f>
        <v>2697</v>
      </c>
      <c r="H15" s="4">
        <f t="shared" ref="H15:H21" si="27">ROUND((E15/D15),0)</f>
        <v>2248</v>
      </c>
      <c r="I15" s="4" t="e">
        <f>#REF!</f>
        <v>#REF!</v>
      </c>
      <c r="J15" s="4" t="str">
        <f t="shared" ref="J15:J21" si="28">S15</f>
        <v>23.11.23</v>
      </c>
      <c r="O15">
        <v>0</v>
      </c>
      <c r="P15">
        <f t="shared" ref="P15:P21" si="29">O15/1.2</f>
        <v>0</v>
      </c>
      <c r="Q15">
        <v>2400</v>
      </c>
      <c r="R15" s="2">
        <v>7768000</v>
      </c>
      <c r="S15" s="8" t="s">
        <v>39</v>
      </c>
      <c r="T15" s="8"/>
      <c r="U15" t="s">
        <v>40</v>
      </c>
    </row>
    <row r="16" spans="1:22" x14ac:dyDescent="0.25">
      <c r="A16" s="4">
        <f t="shared" si="20"/>
        <v>0</v>
      </c>
      <c r="B16" s="4">
        <f t="shared" si="21"/>
        <v>1080</v>
      </c>
      <c r="C16" s="4">
        <f t="shared" si="22"/>
        <v>1296</v>
      </c>
      <c r="D16" s="4">
        <f t="shared" si="23"/>
        <v>1555.2</v>
      </c>
      <c r="E16" s="5">
        <f t="shared" si="24"/>
        <v>3225000</v>
      </c>
      <c r="F16" s="14">
        <f t="shared" si="25"/>
        <v>2986</v>
      </c>
      <c r="G16" s="10">
        <f t="shared" si="26"/>
        <v>2488</v>
      </c>
      <c r="H16" s="4">
        <f t="shared" si="27"/>
        <v>2074</v>
      </c>
      <c r="I16" s="4" t="e">
        <f>#REF!</f>
        <v>#REF!</v>
      </c>
      <c r="J16" s="4" t="str">
        <f t="shared" si="28"/>
        <v>03.11.22</v>
      </c>
      <c r="O16">
        <v>0</v>
      </c>
      <c r="P16">
        <f t="shared" si="29"/>
        <v>0</v>
      </c>
      <c r="Q16">
        <v>1080</v>
      </c>
      <c r="R16" s="2">
        <v>3225000</v>
      </c>
      <c r="S16" s="8" t="s">
        <v>41</v>
      </c>
      <c r="T16" s="8"/>
      <c r="U16" t="s">
        <v>40</v>
      </c>
    </row>
    <row r="17" spans="1:24" x14ac:dyDescent="0.25">
      <c r="A17" s="4">
        <f t="shared" si="20"/>
        <v>0</v>
      </c>
      <c r="B17" s="4">
        <f t="shared" si="21"/>
        <v>0</v>
      </c>
      <c r="C17" s="4">
        <f t="shared" si="22"/>
        <v>0</v>
      </c>
      <c r="D17" s="4">
        <f t="shared" si="23"/>
        <v>0</v>
      </c>
      <c r="E17" s="5">
        <f t="shared" si="24"/>
        <v>0</v>
      </c>
      <c r="F17" s="10" t="e">
        <f t="shared" si="25"/>
        <v>#DIV/0!</v>
      </c>
      <c r="G17" s="10" t="e">
        <f t="shared" si="26"/>
        <v>#DIV/0!</v>
      </c>
      <c r="H17" s="4" t="e">
        <f t="shared" si="27"/>
        <v>#DIV/0!</v>
      </c>
      <c r="I17" s="4" t="e">
        <f>#REF!</f>
        <v>#REF!</v>
      </c>
      <c r="J17" s="4">
        <f t="shared" si="28"/>
        <v>0</v>
      </c>
      <c r="O17">
        <v>0</v>
      </c>
      <c r="P17">
        <f t="shared" si="29"/>
        <v>0</v>
      </c>
      <c r="Q17">
        <f t="shared" ref="Q17:Q21" si="30">P17/1.2</f>
        <v>0</v>
      </c>
      <c r="R17" s="2">
        <v>0</v>
      </c>
      <c r="S17" s="8"/>
      <c r="T17" s="8"/>
    </row>
    <row r="18" spans="1:24" x14ac:dyDescent="0.25">
      <c r="A18" s="4">
        <f t="shared" si="20"/>
        <v>0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10" t="e">
        <f t="shared" si="25"/>
        <v>#DIV/0!</v>
      </c>
      <c r="G18" s="10" t="e">
        <f t="shared" si="26"/>
        <v>#DIV/0!</v>
      </c>
      <c r="H18" s="4" t="e">
        <f t="shared" si="27"/>
        <v>#DIV/0!</v>
      </c>
      <c r="I18" s="4" t="e">
        <f>#REF!</f>
        <v>#REF!</v>
      </c>
      <c r="J18" s="4">
        <f t="shared" si="28"/>
        <v>0</v>
      </c>
      <c r="O18">
        <v>0</v>
      </c>
      <c r="P18">
        <f t="shared" si="29"/>
        <v>0</v>
      </c>
      <c r="Q18">
        <f t="shared" si="30"/>
        <v>0</v>
      </c>
      <c r="R18" s="2">
        <v>0</v>
      </c>
      <c r="S18" s="8"/>
      <c r="T18" s="8"/>
    </row>
    <row r="19" spans="1:24" x14ac:dyDescent="0.25">
      <c r="A19" s="4">
        <f t="shared" si="20"/>
        <v>0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10" t="e">
        <f t="shared" si="25"/>
        <v>#DIV/0!</v>
      </c>
      <c r="G19" s="4" t="e">
        <f t="shared" si="26"/>
        <v>#DIV/0!</v>
      </c>
      <c r="H19" s="4" t="e">
        <f t="shared" si="27"/>
        <v>#DIV/0!</v>
      </c>
      <c r="I19" s="4" t="e">
        <f>#REF!</f>
        <v>#REF!</v>
      </c>
      <c r="J19" s="4">
        <f t="shared" si="28"/>
        <v>0</v>
      </c>
      <c r="O19">
        <v>0</v>
      </c>
      <c r="P19">
        <f t="shared" si="29"/>
        <v>0</v>
      </c>
      <c r="Q19">
        <f t="shared" si="30"/>
        <v>0</v>
      </c>
      <c r="R19" s="2">
        <v>0</v>
      </c>
      <c r="S19" s="8"/>
      <c r="T19" s="8"/>
    </row>
    <row r="20" spans="1:24" x14ac:dyDescent="0.25">
      <c r="A20" s="4">
        <f t="shared" si="20"/>
        <v>0</v>
      </c>
      <c r="B20" s="4">
        <f t="shared" si="21"/>
        <v>0</v>
      </c>
      <c r="C20" s="4">
        <f t="shared" si="22"/>
        <v>0</v>
      </c>
      <c r="D20" s="4">
        <f t="shared" si="23"/>
        <v>0</v>
      </c>
      <c r="E20" s="5">
        <f t="shared" si="24"/>
        <v>0</v>
      </c>
      <c r="F20" s="10" t="e">
        <f t="shared" si="25"/>
        <v>#DIV/0!</v>
      </c>
      <c r="G20" s="4" t="e">
        <f t="shared" si="26"/>
        <v>#DIV/0!</v>
      </c>
      <c r="H20" s="4" t="e">
        <f t="shared" si="27"/>
        <v>#DIV/0!</v>
      </c>
      <c r="I20" s="4" t="e">
        <f>#REF!</f>
        <v>#REF!</v>
      </c>
      <c r="J20" s="4">
        <f t="shared" si="28"/>
        <v>0</v>
      </c>
      <c r="O20">
        <v>0</v>
      </c>
      <c r="P20">
        <f t="shared" si="29"/>
        <v>0</v>
      </c>
      <c r="Q20">
        <f t="shared" si="30"/>
        <v>0</v>
      </c>
      <c r="R20" s="2">
        <v>0</v>
      </c>
      <c r="S20" s="8"/>
      <c r="T20" s="8"/>
    </row>
    <row r="21" spans="1:24" x14ac:dyDescent="0.25">
      <c r="A21" s="4">
        <f t="shared" si="20"/>
        <v>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10" t="e">
        <f t="shared" si="25"/>
        <v>#DIV/0!</v>
      </c>
      <c r="G21" s="4" t="e">
        <f t="shared" si="26"/>
        <v>#DIV/0!</v>
      </c>
      <c r="H21" s="4" t="e">
        <f t="shared" si="27"/>
        <v>#DIV/0!</v>
      </c>
      <c r="I21" s="4" t="e">
        <f>#REF!</f>
        <v>#REF!</v>
      </c>
      <c r="J21" s="14">
        <f t="shared" si="28"/>
        <v>0</v>
      </c>
      <c r="O21">
        <v>0</v>
      </c>
      <c r="P21">
        <f t="shared" si="29"/>
        <v>0</v>
      </c>
      <c r="Q21">
        <f t="shared" si="30"/>
        <v>0</v>
      </c>
      <c r="R21" s="2">
        <v>0</v>
      </c>
      <c r="S21" s="8"/>
      <c r="T21" s="8"/>
    </row>
    <row r="22" spans="1:24" x14ac:dyDescent="0.25">
      <c r="A22" s="4">
        <f t="shared" si="0"/>
        <v>0</v>
      </c>
      <c r="B22" s="4">
        <f t="shared" si="1"/>
        <v>0</v>
      </c>
      <c r="C22" s="4">
        <f t="shared" si="9"/>
        <v>0</v>
      </c>
      <c r="D22" s="4">
        <f t="shared" si="13"/>
        <v>0</v>
      </c>
      <c r="E22" s="5">
        <f t="shared" si="14"/>
        <v>0</v>
      </c>
      <c r="F22" s="10" t="e">
        <f t="shared" si="15"/>
        <v>#DIV/0!</v>
      </c>
      <c r="G22" s="10" t="e">
        <f t="shared" si="16"/>
        <v>#DIV/0!</v>
      </c>
      <c r="H22" s="4" t="e">
        <f t="shared" si="17"/>
        <v>#DIV/0!</v>
      </c>
      <c r="I22" s="4" t="e">
        <f>#REF!</f>
        <v>#REF!</v>
      </c>
      <c r="J22" s="4">
        <f t="shared" si="18"/>
        <v>0</v>
      </c>
      <c r="O22">
        <v>0</v>
      </c>
      <c r="P22">
        <f t="shared" si="19"/>
        <v>0</v>
      </c>
      <c r="Q22">
        <f t="shared" ref="Q22" si="31">P22/1.2</f>
        <v>0</v>
      </c>
      <c r="R22" s="2">
        <v>0</v>
      </c>
      <c r="S22" s="8"/>
      <c r="T22" s="8"/>
    </row>
    <row r="24" spans="1:24" x14ac:dyDescent="0.25">
      <c r="H24" t="s">
        <v>13</v>
      </c>
    </row>
    <row r="26" spans="1:24" x14ac:dyDescent="0.25">
      <c r="H26" t="s">
        <v>14</v>
      </c>
      <c r="I26" t="s">
        <v>2</v>
      </c>
      <c r="J26" t="s">
        <v>18</v>
      </c>
      <c r="N26" t="s">
        <v>25</v>
      </c>
      <c r="O26" t="s">
        <v>26</v>
      </c>
    </row>
    <row r="27" spans="1:24" x14ac:dyDescent="0.25">
      <c r="H27">
        <v>11</v>
      </c>
      <c r="I27" t="s">
        <v>15</v>
      </c>
      <c r="J27" s="16">
        <v>2400</v>
      </c>
      <c r="K27" s="16"/>
      <c r="L27" s="16"/>
      <c r="M27" s="16"/>
      <c r="N27" s="16">
        <v>5000</v>
      </c>
      <c r="O27" s="16">
        <f>N27*J27</f>
        <v>12000000</v>
      </c>
    </row>
    <row r="28" spans="1:24" x14ac:dyDescent="0.25">
      <c r="H28">
        <v>12</v>
      </c>
      <c r="I28" t="s">
        <v>15</v>
      </c>
      <c r="J28" s="16">
        <v>2400</v>
      </c>
      <c r="K28" s="16"/>
      <c r="L28" s="16"/>
      <c r="M28" s="16"/>
      <c r="N28" s="16">
        <v>5000</v>
      </c>
      <c r="O28" s="16">
        <f t="shared" ref="O28:O32" si="32">N28*J28</f>
        <v>12000000</v>
      </c>
      <c r="P28" t="s">
        <v>15</v>
      </c>
      <c r="T28" t="s">
        <v>22</v>
      </c>
    </row>
    <row r="29" spans="1:24" x14ac:dyDescent="0.25">
      <c r="G29" s="6"/>
      <c r="H29" s="15">
        <v>111</v>
      </c>
      <c r="I29" t="s">
        <v>16</v>
      </c>
      <c r="J29" s="16">
        <v>2400</v>
      </c>
      <c r="K29" s="16"/>
      <c r="L29" s="16"/>
      <c r="M29" s="16"/>
      <c r="N29" s="16">
        <v>4500</v>
      </c>
      <c r="O29" s="16">
        <f t="shared" si="32"/>
        <v>10800000</v>
      </c>
      <c r="P29">
        <v>15</v>
      </c>
      <c r="Q29">
        <v>27</v>
      </c>
      <c r="R29">
        <f>Q29*P29</f>
        <v>405</v>
      </c>
      <c r="T29">
        <v>15</v>
      </c>
      <c r="U29">
        <v>27</v>
      </c>
      <c r="V29">
        <f>405*10.764</f>
        <v>4359.42</v>
      </c>
    </row>
    <row r="30" spans="1:24" x14ac:dyDescent="0.25">
      <c r="H30">
        <v>112</v>
      </c>
      <c r="I30" t="s">
        <v>16</v>
      </c>
      <c r="J30" s="19">
        <v>2400</v>
      </c>
      <c r="K30" s="16"/>
      <c r="L30" s="16"/>
      <c r="M30" s="16"/>
      <c r="N30" s="16">
        <v>4500</v>
      </c>
      <c r="O30" s="16">
        <f t="shared" si="32"/>
        <v>10800000</v>
      </c>
      <c r="T30">
        <v>3.8</v>
      </c>
      <c r="U30">
        <v>4.75</v>
      </c>
      <c r="V30">
        <f>18.05*10.764</f>
        <v>194.2902</v>
      </c>
    </row>
    <row r="31" spans="1:24" x14ac:dyDescent="0.25">
      <c r="H31">
        <v>211</v>
      </c>
      <c r="I31" t="s">
        <v>17</v>
      </c>
      <c r="J31" s="16">
        <v>2400</v>
      </c>
      <c r="K31" s="16"/>
      <c r="L31" s="16"/>
      <c r="M31" s="16"/>
      <c r="N31" s="16">
        <v>4500</v>
      </c>
      <c r="O31" s="16">
        <f t="shared" si="32"/>
        <v>10800000</v>
      </c>
      <c r="P31" s="11">
        <v>3.8</v>
      </c>
      <c r="Q31" s="11">
        <v>4.75</v>
      </c>
      <c r="R31">
        <f t="shared" ref="R31:R39" si="33">Q31*P31</f>
        <v>18.05</v>
      </c>
      <c r="T31" s="11">
        <v>3.8</v>
      </c>
      <c r="U31" s="11">
        <v>4.45</v>
      </c>
      <c r="V31">
        <f>16.91*10.764</f>
        <v>182.01924</v>
      </c>
      <c r="W31" s="11"/>
      <c r="X31" s="11"/>
    </row>
    <row r="32" spans="1:24" x14ac:dyDescent="0.25">
      <c r="H32">
        <v>212</v>
      </c>
      <c r="I32" t="s">
        <v>17</v>
      </c>
      <c r="J32" s="16">
        <v>2400</v>
      </c>
      <c r="K32" s="16"/>
      <c r="L32" s="16"/>
      <c r="M32" s="16"/>
      <c r="N32" s="16">
        <v>4500</v>
      </c>
      <c r="O32" s="16">
        <f t="shared" si="32"/>
        <v>10800000</v>
      </c>
      <c r="P32" s="11">
        <v>3.8</v>
      </c>
      <c r="Q32" s="13">
        <v>4.45</v>
      </c>
      <c r="R32">
        <f t="shared" si="33"/>
        <v>16.91</v>
      </c>
      <c r="T32" s="13">
        <v>15</v>
      </c>
      <c r="U32" s="13">
        <v>1.7</v>
      </c>
      <c r="V32">
        <f>25.5*10.764</f>
        <v>274.48199999999997</v>
      </c>
      <c r="W32" s="11"/>
      <c r="X32" s="11"/>
    </row>
    <row r="33" spans="5:24" x14ac:dyDescent="0.25">
      <c r="E33">
        <f>3000*1.2</f>
        <v>3600</v>
      </c>
      <c r="I33" s="6" t="s">
        <v>19</v>
      </c>
      <c r="J33" s="17">
        <f>SUM(J27:J32)</f>
        <v>14400</v>
      </c>
      <c r="K33" s="16"/>
      <c r="L33" s="16"/>
      <c r="M33" s="16"/>
      <c r="N33" s="16"/>
      <c r="O33" s="17">
        <f>SUM(O27:O32)</f>
        <v>67200000</v>
      </c>
      <c r="P33" s="11">
        <v>2.3199999999999998</v>
      </c>
      <c r="Q33" s="11">
        <v>2.6</v>
      </c>
      <c r="R33">
        <f t="shared" si="33"/>
        <v>6.032</v>
      </c>
      <c r="T33" s="11"/>
      <c r="U33" s="11"/>
      <c r="V33" s="11">
        <v>64.930000000000007</v>
      </c>
      <c r="W33" s="11"/>
      <c r="X33" s="11"/>
    </row>
    <row r="34" spans="5:24" x14ac:dyDescent="0.25">
      <c r="P34" s="11">
        <v>1.4</v>
      </c>
      <c r="Q34" s="11">
        <v>1.26</v>
      </c>
      <c r="R34">
        <f t="shared" si="33"/>
        <v>1.7639999999999998</v>
      </c>
      <c r="T34" s="11"/>
      <c r="U34" s="11"/>
      <c r="V34" s="11">
        <v>18.98</v>
      </c>
      <c r="W34" s="11"/>
      <c r="X34" s="11"/>
    </row>
    <row r="35" spans="5:24" x14ac:dyDescent="0.25">
      <c r="P35" s="11">
        <v>1.23</v>
      </c>
      <c r="Q35" s="11">
        <v>1.2</v>
      </c>
      <c r="R35">
        <f t="shared" si="33"/>
        <v>1.476</v>
      </c>
      <c r="T35" s="12"/>
      <c r="U35" s="12"/>
      <c r="V35" s="11">
        <v>15.8</v>
      </c>
      <c r="W35" s="11"/>
      <c r="X35" s="11"/>
    </row>
    <row r="36" spans="5:24" x14ac:dyDescent="0.25">
      <c r="P36" s="11">
        <v>1.3</v>
      </c>
      <c r="Q36" s="11">
        <v>1.1299999999999999</v>
      </c>
      <c r="R36">
        <f t="shared" si="33"/>
        <v>1.4689999999999999</v>
      </c>
      <c r="T36" s="11"/>
      <c r="U36" s="11"/>
      <c r="V36" s="11">
        <v>15.8</v>
      </c>
      <c r="W36" s="11"/>
      <c r="X36" s="11"/>
    </row>
    <row r="37" spans="5:24" x14ac:dyDescent="0.25">
      <c r="P37" s="11">
        <v>1.34</v>
      </c>
      <c r="Q37" s="11">
        <v>1.1299999999999999</v>
      </c>
      <c r="R37">
        <f t="shared" si="33"/>
        <v>1.5142</v>
      </c>
      <c r="T37" s="11"/>
      <c r="U37" s="11"/>
      <c r="V37" s="11">
        <v>15.8</v>
      </c>
      <c r="W37" s="11"/>
      <c r="X37" s="11"/>
    </row>
    <row r="38" spans="5:24" x14ac:dyDescent="0.25">
      <c r="G38" t="s">
        <v>21</v>
      </c>
      <c r="I38" s="6" t="s">
        <v>23</v>
      </c>
      <c r="P38" s="11">
        <v>1.34</v>
      </c>
      <c r="Q38" s="11">
        <v>1.1000000000000001</v>
      </c>
      <c r="R38">
        <f t="shared" si="33"/>
        <v>1.4740000000000002</v>
      </c>
      <c r="T38" s="11"/>
      <c r="U38" s="11"/>
      <c r="V38" s="11">
        <v>15.8</v>
      </c>
      <c r="W38" s="11"/>
      <c r="X38" s="11"/>
    </row>
    <row r="39" spans="5:24" x14ac:dyDescent="0.25">
      <c r="G39" s="11" t="s">
        <v>20</v>
      </c>
      <c r="I39" t="s">
        <v>15</v>
      </c>
      <c r="J39">
        <f>R41</f>
        <v>4900.0871088000004</v>
      </c>
      <c r="P39" s="11">
        <v>1.4</v>
      </c>
      <c r="Q39" s="11">
        <v>1.1000000000000001</v>
      </c>
      <c r="R39">
        <f t="shared" si="33"/>
        <v>1.54</v>
      </c>
      <c r="S39" s="6"/>
      <c r="T39" s="11"/>
      <c r="U39" s="11"/>
      <c r="V39" s="11">
        <v>16.57</v>
      </c>
      <c r="W39" s="11"/>
      <c r="X39" s="11"/>
    </row>
    <row r="40" spans="5:24" x14ac:dyDescent="0.25">
      <c r="I40" t="s">
        <v>16</v>
      </c>
      <c r="J40">
        <f>V40</f>
        <v>5173.8914400000003</v>
      </c>
      <c r="P40" s="11"/>
      <c r="Q40" s="11"/>
      <c r="R40" s="11">
        <f>SUM(R29:R39)</f>
        <v>455.22920000000005</v>
      </c>
      <c r="S40" s="6"/>
      <c r="T40" s="11"/>
      <c r="U40" s="11"/>
      <c r="V40" s="12">
        <f>SUM(V29:V39)</f>
        <v>5173.8914400000003</v>
      </c>
      <c r="W40" s="11"/>
      <c r="X40" s="11"/>
    </row>
    <row r="41" spans="5:24" x14ac:dyDescent="0.25">
      <c r="I41" t="s">
        <v>17</v>
      </c>
      <c r="J41">
        <f>V40</f>
        <v>5173.8914400000003</v>
      </c>
      <c r="Q41" s="11"/>
      <c r="R41" s="12">
        <f>R40*10.764</f>
        <v>4900.0871088000004</v>
      </c>
    </row>
    <row r="42" spans="5:24" x14ac:dyDescent="0.25">
      <c r="J42" s="6">
        <f>SUM(J39:J41)</f>
        <v>15247.869988800001</v>
      </c>
      <c r="Q42" s="11"/>
      <c r="R42" s="11"/>
      <c r="T42" s="6"/>
    </row>
    <row r="43" spans="5:24" x14ac:dyDescent="0.25">
      <c r="P43" s="11"/>
      <c r="Q43" s="11"/>
      <c r="R43" s="11"/>
      <c r="S43" s="6"/>
    </row>
    <row r="45" spans="5:24" x14ac:dyDescent="0.25">
      <c r="I45" t="s">
        <v>32</v>
      </c>
    </row>
    <row r="46" spans="5:24" x14ac:dyDescent="0.25">
      <c r="H46" s="6"/>
    </row>
    <row r="48" spans="5:24" x14ac:dyDescent="0.25">
      <c r="H48" s="6" t="s">
        <v>14</v>
      </c>
      <c r="I48" s="6" t="s">
        <v>2</v>
      </c>
      <c r="J48" s="6" t="s">
        <v>18</v>
      </c>
      <c r="K48" s="6"/>
      <c r="L48" s="6"/>
      <c r="M48" s="6"/>
      <c r="N48" s="6" t="s">
        <v>25</v>
      </c>
      <c r="O48" s="6" t="s">
        <v>26</v>
      </c>
    </row>
    <row r="49" spans="8:15" x14ac:dyDescent="0.25">
      <c r="H49">
        <v>14</v>
      </c>
      <c r="I49" t="s">
        <v>15</v>
      </c>
      <c r="J49" s="16">
        <v>2400</v>
      </c>
      <c r="K49" s="16"/>
      <c r="L49" s="16"/>
      <c r="M49" s="16"/>
      <c r="N49" s="16">
        <v>5000</v>
      </c>
      <c r="O49" s="16">
        <f>N49*J49</f>
        <v>12000000</v>
      </c>
    </row>
    <row r="50" spans="8:15" x14ac:dyDescent="0.25">
      <c r="H50">
        <v>15</v>
      </c>
      <c r="I50" t="s">
        <v>15</v>
      </c>
      <c r="J50" s="16">
        <v>2400</v>
      </c>
      <c r="K50" s="16"/>
      <c r="L50" s="16"/>
      <c r="M50" s="16"/>
      <c r="N50" s="16">
        <v>5000</v>
      </c>
      <c r="O50" s="16">
        <f t="shared" ref="O50:O57" si="34">N50*J50</f>
        <v>12000000</v>
      </c>
    </row>
    <row r="51" spans="8:15" x14ac:dyDescent="0.25">
      <c r="H51" s="15">
        <v>16</v>
      </c>
      <c r="I51" t="s">
        <v>15</v>
      </c>
      <c r="J51" s="16">
        <v>2400</v>
      </c>
      <c r="K51" s="16"/>
      <c r="L51" s="16"/>
      <c r="M51" s="16"/>
      <c r="N51" s="16">
        <v>4500</v>
      </c>
      <c r="O51" s="16">
        <f t="shared" si="34"/>
        <v>10800000</v>
      </c>
    </row>
    <row r="52" spans="8:15" x14ac:dyDescent="0.25">
      <c r="H52">
        <v>114</v>
      </c>
      <c r="I52" t="s">
        <v>16</v>
      </c>
      <c r="J52" s="16">
        <v>2400</v>
      </c>
      <c r="K52" s="16"/>
      <c r="L52" s="16"/>
      <c r="M52" s="16"/>
      <c r="N52" s="16">
        <v>4500</v>
      </c>
      <c r="O52" s="16">
        <f t="shared" si="34"/>
        <v>10800000</v>
      </c>
    </row>
    <row r="53" spans="8:15" x14ac:dyDescent="0.25">
      <c r="H53">
        <v>115</v>
      </c>
      <c r="I53" t="s">
        <v>16</v>
      </c>
      <c r="J53" s="16">
        <v>2400</v>
      </c>
      <c r="K53" s="16"/>
      <c r="L53" s="16"/>
      <c r="M53" s="16"/>
      <c r="N53" s="16">
        <v>4500</v>
      </c>
      <c r="O53" s="16">
        <f t="shared" si="34"/>
        <v>10800000</v>
      </c>
    </row>
    <row r="54" spans="8:15" x14ac:dyDescent="0.25">
      <c r="H54">
        <v>116</v>
      </c>
      <c r="I54" t="s">
        <v>16</v>
      </c>
      <c r="J54" s="16">
        <v>2400</v>
      </c>
      <c r="K54" s="16"/>
      <c r="L54" s="16"/>
      <c r="M54" s="16"/>
      <c r="N54" s="16">
        <v>4500</v>
      </c>
      <c r="O54" s="16">
        <f t="shared" si="34"/>
        <v>10800000</v>
      </c>
    </row>
    <row r="55" spans="8:15" x14ac:dyDescent="0.25">
      <c r="H55">
        <v>214</v>
      </c>
      <c r="I55" s="15" t="s">
        <v>17</v>
      </c>
      <c r="J55" s="16">
        <v>2400</v>
      </c>
      <c r="K55" s="16"/>
      <c r="L55" s="16"/>
      <c r="M55" s="16"/>
      <c r="N55" s="16">
        <v>4500</v>
      </c>
      <c r="O55" s="16">
        <f t="shared" si="34"/>
        <v>10800000</v>
      </c>
    </row>
    <row r="56" spans="8:15" x14ac:dyDescent="0.25">
      <c r="H56">
        <v>215</v>
      </c>
      <c r="I56" t="s">
        <v>17</v>
      </c>
      <c r="J56" s="16">
        <v>2400</v>
      </c>
      <c r="N56" s="16">
        <v>4500</v>
      </c>
      <c r="O56" s="16">
        <f t="shared" si="34"/>
        <v>10800000</v>
      </c>
    </row>
    <row r="57" spans="8:15" x14ac:dyDescent="0.25">
      <c r="H57">
        <v>216</v>
      </c>
      <c r="I57" t="s">
        <v>17</v>
      </c>
      <c r="J57" s="16">
        <v>2400</v>
      </c>
      <c r="N57" s="16">
        <v>4500</v>
      </c>
      <c r="O57" s="16">
        <f t="shared" si="34"/>
        <v>10800000</v>
      </c>
    </row>
    <row r="58" spans="8:15" x14ac:dyDescent="0.25">
      <c r="I58" s="6" t="s">
        <v>19</v>
      </c>
      <c r="J58" s="18">
        <f>SUM(J49:J57)</f>
        <v>21600</v>
      </c>
      <c r="O58" s="18">
        <f>SUM(O49:O57)</f>
        <v>99600000</v>
      </c>
    </row>
    <row r="60" spans="8:15" x14ac:dyDescent="0.25">
      <c r="I60" t="s">
        <v>21</v>
      </c>
    </row>
    <row r="61" spans="8:15" x14ac:dyDescent="0.25">
      <c r="I61" s="11" t="s">
        <v>33</v>
      </c>
    </row>
    <row r="62" spans="8:15" x14ac:dyDescent="0.25">
      <c r="I62" t="s">
        <v>34</v>
      </c>
      <c r="J62">
        <v>55377000</v>
      </c>
    </row>
    <row r="63" spans="8:15" x14ac:dyDescent="0.25">
      <c r="J63">
        <f>J62/21600</f>
        <v>2563.75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17BF6-FBFE-4C43-8779-A50854F5661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7738F-6602-4C2F-940C-59863A34319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C1" zoomScale="85" zoomScaleNormal="85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zoomScaleNormal="10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2024-10-19T04:50:25Z</dcterms:modified>
</cp:coreProperties>
</file>