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81F66E4-BB67-4E46-8643-F3F6FE5B11E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" i="1" l="1"/>
  <c r="F16" i="1"/>
  <c r="D31" i="1"/>
  <c r="D30" i="1"/>
  <c r="D29" i="1"/>
  <c r="G15" i="1" l="1"/>
  <c r="F36" i="1" l="1"/>
  <c r="F35" i="1"/>
  <c r="B18" i="1"/>
  <c r="F8" i="1"/>
  <c r="F10" i="1" s="1"/>
  <c r="B35" i="1"/>
  <c r="G6" i="1"/>
  <c r="B22" i="1"/>
  <c r="G5" i="1"/>
  <c r="F5" i="1"/>
  <c r="F9" i="1" l="1"/>
  <c r="D39" i="1"/>
  <c r="D37" i="1" l="1"/>
  <c r="J32" i="1" l="1"/>
  <c r="J4" i="1"/>
  <c r="J31" i="1"/>
  <c r="J30" i="1" l="1"/>
  <c r="J29" i="1"/>
  <c r="D38" i="1"/>
  <c r="J5" i="1" l="1"/>
  <c r="G29" i="1" l="1"/>
  <c r="H29" i="1"/>
  <c r="G30" i="1"/>
  <c r="H30" i="1"/>
  <c r="G31" i="1"/>
  <c r="H31" i="1"/>
  <c r="G32" i="1"/>
  <c r="H32" i="1"/>
  <c r="G33" i="1"/>
  <c r="H33" i="1"/>
  <c r="D36" i="1" l="1"/>
  <c r="K7" i="1" l="1"/>
  <c r="I32" i="1" l="1"/>
  <c r="I31" i="1"/>
  <c r="I33" i="1"/>
  <c r="I36" i="1" l="1"/>
  <c r="I35" i="1"/>
  <c r="D35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20" i="1" s="1"/>
  <c r="B19" i="1" l="1"/>
  <c r="B21" i="1"/>
  <c r="B23" i="1"/>
</calcChain>
</file>

<file path=xl/sharedStrings.xml><?xml version="1.0" encoding="utf-8"?>
<sst xmlns="http://schemas.openxmlformats.org/spreadsheetml/2006/main" count="42" uniqueCount="34">
  <si>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</si>
  <si>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</si>
  <si>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</si>
  <si>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</si>
  <si>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</si>
  <si>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</si>
  <si>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</si>
  <si>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</si>
  <si>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</si>
  <si>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</si>
  <si>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</si>
  <si>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</si>
  <si>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</si>
  <si>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</si>
  <si>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</si>
  <si>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</si>
  <si>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</si>
  <si>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</si>
  <si>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</si>
  <si>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</si>
  <si>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</si>
  <si>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</si>
  <si>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</si>
  <si>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</si>
  <si>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</si>
  <si>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</si>
  <si>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</si>
  <si>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</si>
  <si>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Carpet Area</t>
  </si>
  <si>
    <t>Rate on Carpet</t>
  </si>
  <si>
    <t>Measurement Carpet</t>
  </si>
  <si>
    <t>FB</t>
  </si>
  <si>
    <t>DB</t>
  </si>
  <si>
    <t>Final Excel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</si>
</sst>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7" fillId="0" borderId="0" xfId="0" applyNumberFormat="1" applyFont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8" fillId="0" borderId="0" xfId="0" applyNumberFormat="1" applyFont="1"/>
    <xf numFmtId="43" fontId="9" fillId="0" borderId="0" xfId="0" applyNumberFormat="1" applyFont="1"/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1" fillId="0" borderId="1" xfId="0" applyFont="1" applyBorder="1"/>
    <xf numFmtId="0" fontId="13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43" fontId="0" fillId="0" borderId="6" xfId="0" applyNumberFormat="1" applyBorder="1"/>
    <xf numFmtId="0" fontId="11" fillId="0" borderId="1" xfId="0" applyFont="1" applyBorder="1" applyAlignment="1">
      <alignment horizontal="center"/>
    </xf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43" fontId="6" fillId="0" borderId="7" xfId="0" applyNumberFormat="1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15" fillId="0" borderId="1" xfId="1" applyFont="1" applyFill="1" applyBorder="1"/>
    <xf numFmtId="0" fontId="15" fillId="0" borderId="1" xfId="0" applyFont="1" applyBorder="1"/>
    <xf numFmtId="10" fontId="15" fillId="0" borderId="1" xfId="0" applyNumberFormat="1" applyFont="1" applyBorder="1"/>
    <xf numFmtId="0" fontId="16" fillId="0" borderId="1" xfId="0" applyFont="1" applyBorder="1"/>
    <xf numFmtId="43" fontId="16" fillId="0" borderId="1" xfId="0" applyNumberFormat="1" applyFont="1" applyBorder="1"/>
    <xf numFmtId="43" fontId="15" fillId="0" borderId="1" xfId="0" applyNumberFormat="1" applyFont="1" applyBorder="1"/>
    <xf numFmtId="43" fontId="6" fillId="0" borderId="1" xfId="0" applyNumberFormat="1" applyFont="1" applyBorder="1"/>
    <xf numFmtId="43" fontId="0" fillId="0" borderId="0" xfId="0" applyNumberFormat="1" applyFill="1"/>
    <xf numFmtId="0" fontId="4" fillId="0" borderId="0" xfId="0" applyFont="1" applyFill="1"/>
    <xf numFmtId="43" fontId="0" fillId="2" borderId="1" xfId="0" applyNumberFormat="1" applyFill="1" applyBorder="1"/>
    <xf numFmtId="43" fontId="13" fillId="2" borderId="1" xfId="0" applyNumberFormat="1" applyFont="1" applyFill="1" applyBorder="1"/>
    <xf numFmtId="43" fontId="2" fillId="2" borderId="1" xfId="0" applyNumberFormat="1" applyFont="1" applyFill="1" applyBorder="1"/>
    <xf numFmtId="43" fontId="13" fillId="2" borderId="1" xfId="1" applyFont="1" applyFill="1" applyBorder="1"/>
    <xf numFmtId="164" fontId="13" fillId="2" borderId="1" xfId="1" applyNumberFormat="1" applyFont="1" applyFill="1" applyBorder="1"/>
    <xf numFmtId="43" fontId="14" fillId="2" borderId="1" xfId="0" applyNumberFormat="1" applyFont="1" applyFill="1" applyBorder="1"/>
    <xf numFmtId="2" fontId="10" fillId="2" borderId="1" xfId="1" applyNumberFormat="1" applyFont="1" applyFill="1" applyBorder="1"/>
    <xf numFmtId="43" fontId="10" fillId="2" borderId="1" xfId="0" applyNumberFormat="1" applyFont="1" applyFill="1" applyBorder="1"/>
    <xf numFmtId="43" fontId="10" fillId="0" borderId="8" xfId="1" applyFont="1" applyBorder="1"/>
    <xf numFmtId="43" fontId="10" fillId="0" borderId="8" xfId="0" applyNumberFormat="1" applyFont="1" applyBorder="1"/>
    <xf numFmtId="0" fontId="0" fillId="2" borderId="1" xfId="0" applyFill="1" applyBorder="1" applyAlignment="1">
      <alignment wrapText="1"/>
    </xf>
    <xf numFmtId="0" fontId="0" fillId="2" borderId="1" xfId="0" applyFill="1" applyBorder="1"/>
    <xf numFmtId="43" fontId="3" fillId="2" borderId="1" xfId="1" applyFont="1" applyFill="1" applyBorder="1"/>
    <xf numFmtId="43" fontId="5" fillId="2" borderId="1" xfId="0" applyNumberFormat="1" applyFont="1" applyFill="1" applyBorder="1"/>
    <xf numFmtId="164" fontId="0" fillId="2" borderId="1" xfId="0" applyNumberForma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40</xdr:row>
      <xdr:rowOff>105853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C88BDF-06F7-48F8-9C67-41474A77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7725853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258402</xdr:colOff>
      <xdr:row>40</xdr:row>
      <xdr:rowOff>182064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347EEB-B9CA-4942-AF3B-DB0E2C25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92802" cy="7802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33EA0A-4ED7-4A9D-8608-E84AC96D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897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5"/>
      <c r="C1" s="45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6"/>
      <c r="C2" s="36"/>
      <c r="D2" s="40"/>
      <c r="E2" s="17"/>
      <c r="F2" t="s">
        <v>13</v>
      </c>
      <c r="I2" s="6"/>
      <c r="L2" s="5"/>
      <c r="O2" s="6"/>
    </row>
    <row r="3" spans="1:15" ht="16.5" x14ac:dyDescent="0.3">
      <c r="A3" s="27" t="s">
        <v>0</v>
      </c>
      <c r="B3" s="54">
        <v>21500</v>
      </c>
      <c r="C3" s="37"/>
      <c r="D3" s="35"/>
      <c r="E3" s="13"/>
      <c r="F3" s="5">
        <v>2021</v>
      </c>
      <c r="G3" s="7">
        <v>2023</v>
      </c>
      <c r="H3" s="8">
        <f>G3-F3</f>
        <v>2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54">
        <v>3000</v>
      </c>
      <c r="C4" s="37"/>
      <c r="D4" s="35"/>
      <c r="E4" s="63" t="s">
        <v>33</v>
      </c>
      <c r="F4" s="73" t="s">
        <v>26</v>
      </c>
      <c r="G4" s="7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54">
        <f>B3-B4</f>
        <v>18500</v>
      </c>
      <c r="C5" s="37"/>
      <c r="D5" s="35"/>
      <c r="E5" s="63"/>
      <c r="F5" s="75">
        <f>59.49*10.764</f>
        <v>640.35036000000002</v>
      </c>
      <c r="G5" s="63">
        <f>F5*1.1</f>
        <v>704.38539600000013</v>
      </c>
      <c r="H5" s="24"/>
      <c r="I5" s="39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54">
        <f>B4</f>
        <v>3000</v>
      </c>
      <c r="C6" s="37"/>
      <c r="D6" s="35"/>
      <c r="E6" s="64" t="s">
        <v>28</v>
      </c>
      <c r="F6" s="65">
        <v>640</v>
      </c>
      <c r="G6" s="65">
        <f>G5/10.764</f>
        <v>65.439000000000021</v>
      </c>
      <c r="H6" s="24"/>
      <c r="I6" s="18"/>
      <c r="J6" s="19"/>
      <c r="L6" s="5"/>
      <c r="M6" s="7"/>
      <c r="N6" s="8"/>
      <c r="O6" s="6"/>
    </row>
    <row r="7" spans="1:15" ht="16.5" x14ac:dyDescent="0.3">
      <c r="A7" s="27" t="s">
        <v>4</v>
      </c>
      <c r="B7" s="55">
        <v>0</v>
      </c>
      <c r="C7" s="29"/>
      <c r="D7" s="41"/>
      <c r="E7" s="66" t="s">
        <v>29</v>
      </c>
      <c r="F7" s="64">
        <v>21500</v>
      </c>
      <c r="G7" s="65"/>
      <c r="H7" s="22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7" t="s">
        <v>5</v>
      </c>
      <c r="B8" s="55">
        <f>B9-B7</f>
        <v>60</v>
      </c>
      <c r="C8" s="29"/>
      <c r="D8" s="42"/>
      <c r="E8" s="67" t="s">
        <v>11</v>
      </c>
      <c r="F8" s="64">
        <f>F7*F6</f>
        <v>13760000</v>
      </c>
      <c r="G8" s="76"/>
      <c r="H8" s="22"/>
      <c r="I8" s="19"/>
      <c r="J8" s="19"/>
      <c r="L8" s="5"/>
      <c r="M8" s="10"/>
      <c r="N8" s="11"/>
      <c r="O8" s="6"/>
    </row>
    <row r="9" spans="1:15" ht="16.5" x14ac:dyDescent="0.3">
      <c r="A9" s="27" t="s">
        <v>6</v>
      </c>
      <c r="B9" s="55">
        <v>60</v>
      </c>
      <c r="C9" s="29"/>
      <c r="D9" s="41"/>
      <c r="E9" s="66" t="s">
        <v>24</v>
      </c>
      <c r="F9" s="68">
        <f>F8*0.9</f>
        <v>12384000</v>
      </c>
      <c r="G9" s="77"/>
      <c r="H9" s="23"/>
      <c r="I9" s="19"/>
      <c r="J9" s="19"/>
      <c r="K9" s="16"/>
      <c r="L9" s="16"/>
      <c r="M9" s="14"/>
      <c r="N9" s="11"/>
      <c r="O9" s="6"/>
    </row>
    <row r="10" spans="1:15" ht="33" x14ac:dyDescent="0.3">
      <c r="A10" s="28" t="s">
        <v>7</v>
      </c>
      <c r="B10" s="55">
        <f>90*B7/B9</f>
        <v>0</v>
      </c>
      <c r="C10" s="29"/>
      <c r="D10" s="41"/>
      <c r="E10" s="66" t="s">
        <v>25</v>
      </c>
      <c r="F10" s="64">
        <f>F8*0.8</f>
        <v>11008000</v>
      </c>
      <c r="G10" s="75"/>
      <c r="H10" s="23"/>
      <c r="I10" s="19"/>
      <c r="J10" s="19"/>
      <c r="K10" s="16"/>
      <c r="L10" s="16"/>
      <c r="M10" s="14"/>
      <c r="N10" s="11"/>
      <c r="O10" s="6"/>
    </row>
    <row r="11" spans="1:15" ht="16.5" x14ac:dyDescent="0.3">
      <c r="A11" s="27"/>
      <c r="B11" s="56">
        <f>B10%</f>
        <v>0</v>
      </c>
      <c r="C11" s="38"/>
      <c r="D11" s="43"/>
      <c r="E11" s="69" t="s">
        <v>16</v>
      </c>
      <c r="F11" s="70">
        <f>F8*0.03/12</f>
        <v>34400</v>
      </c>
      <c r="G11" s="65"/>
      <c r="H11" s="23"/>
      <c r="I11" s="19"/>
      <c r="J11" s="19"/>
      <c r="K11" s="16"/>
      <c r="L11" s="16"/>
      <c r="M11" s="14"/>
      <c r="N11" s="12"/>
      <c r="O11" s="6"/>
    </row>
    <row r="12" spans="1:15" ht="16.5" x14ac:dyDescent="0.3">
      <c r="A12" s="27" t="s">
        <v>8</v>
      </c>
      <c r="B12" s="54">
        <f>B6*B11</f>
        <v>0</v>
      </c>
      <c r="C12" s="37"/>
      <c r="D12" s="44"/>
      <c r="E12" s="71"/>
      <c r="F12" s="72"/>
      <c r="G12" s="22"/>
      <c r="H12" s="23"/>
      <c r="I12" s="46"/>
      <c r="J12" s="19"/>
      <c r="K12" s="16"/>
      <c r="L12" s="16"/>
      <c r="M12" s="14"/>
      <c r="N12" s="8"/>
      <c r="O12" s="6"/>
    </row>
    <row r="13" spans="1:15" ht="16.5" x14ac:dyDescent="0.3">
      <c r="A13" s="27" t="s">
        <v>9</v>
      </c>
      <c r="B13" s="54">
        <f>B6-B12</f>
        <v>3000</v>
      </c>
      <c r="C13" s="37"/>
      <c r="D13" s="44"/>
      <c r="E13" s="1"/>
      <c r="F13" s="13"/>
      <c r="G13" s="23"/>
      <c r="H13" s="23"/>
      <c r="I13" s="19"/>
      <c r="J13" s="19"/>
      <c r="K13" s="16"/>
      <c r="L13" s="16"/>
      <c r="M13" s="14"/>
      <c r="N13" s="8"/>
      <c r="O13" s="6"/>
    </row>
    <row r="14" spans="1:15" ht="16.5" x14ac:dyDescent="0.3">
      <c r="A14" s="27" t="s">
        <v>2</v>
      </c>
      <c r="B14" s="54">
        <f>B5</f>
        <v>18500</v>
      </c>
      <c r="C14" s="37"/>
      <c r="D14" s="35"/>
      <c r="E14" s="13"/>
      <c r="F14" s="16" t="s">
        <v>30</v>
      </c>
      <c r="G14" t="s">
        <v>31</v>
      </c>
      <c r="H14" s="23" t="s">
        <v>32</v>
      </c>
      <c r="I14" s="19"/>
      <c r="J14" s="19"/>
      <c r="K14" s="16"/>
      <c r="L14" s="16"/>
      <c r="M14" s="14"/>
      <c r="N14" s="8"/>
      <c r="O14" s="6"/>
    </row>
    <row r="15" spans="1:15" ht="16.5" x14ac:dyDescent="0.3">
      <c r="A15" s="27" t="s">
        <v>10</v>
      </c>
      <c r="B15" s="54">
        <f>B14+B13</f>
        <v>21500</v>
      </c>
      <c r="C15" s="37"/>
      <c r="D15" s="35"/>
      <c r="E15" s="13"/>
      <c r="F15" s="16">
        <v>545</v>
      </c>
      <c r="G15" s="25">
        <f>51+20</f>
        <v>71</v>
      </c>
      <c r="H15" s="23">
        <v>51</v>
      </c>
      <c r="I15" s="16"/>
      <c r="J15" s="16"/>
      <c r="K15" s="16"/>
      <c r="L15" s="16"/>
      <c r="M15" s="14"/>
      <c r="N15" s="8"/>
      <c r="O15" s="6"/>
    </row>
    <row r="16" spans="1:15" ht="16.5" x14ac:dyDescent="0.3">
      <c r="A16" s="27" t="s">
        <v>23</v>
      </c>
      <c r="B16" s="57">
        <v>640</v>
      </c>
      <c r="C16" s="30"/>
      <c r="D16" s="31"/>
      <c r="E16" s="13"/>
      <c r="F16" s="23">
        <f>F15+G15+H15</f>
        <v>667</v>
      </c>
      <c r="G16" s="26"/>
      <c r="H16" s="22"/>
      <c r="I16" s="39"/>
      <c r="L16" s="5"/>
      <c r="N16" s="11"/>
      <c r="O16" s="6"/>
    </row>
    <row r="17" spans="1:15" ht="16.5" x14ac:dyDescent="0.3">
      <c r="A17" s="27" t="s">
        <v>11</v>
      </c>
      <c r="B17" s="58">
        <f>B15*B16</f>
        <v>13760000</v>
      </c>
      <c r="C17" s="32"/>
      <c r="D17" s="33"/>
      <c r="E17" s="13"/>
      <c r="F17" s="23"/>
      <c r="G17" s="23"/>
      <c r="H17" s="22"/>
      <c r="I17" s="39"/>
      <c r="L17" s="5"/>
      <c r="N17" s="22"/>
      <c r="O17" s="39"/>
    </row>
    <row r="18" spans="1:15" ht="16.5" x14ac:dyDescent="0.3">
      <c r="A18" s="27" t="s">
        <v>24</v>
      </c>
      <c r="B18" s="58">
        <f>B17*0.9</f>
        <v>12384000</v>
      </c>
      <c r="C18" s="32"/>
      <c r="D18" s="33"/>
      <c r="E18" s="13"/>
      <c r="F18" s="23"/>
      <c r="G18" s="23"/>
      <c r="H18" s="22"/>
      <c r="I18" s="39"/>
      <c r="L18" s="47"/>
      <c r="N18" s="22"/>
      <c r="O18" s="48"/>
    </row>
    <row r="19" spans="1:15" ht="16.5" hidden="1" x14ac:dyDescent="0.3">
      <c r="A19" s="27" t="s">
        <v>24</v>
      </c>
      <c r="B19" s="58">
        <f>B17*0.9</f>
        <v>12384000</v>
      </c>
      <c r="C19" s="32"/>
      <c r="D19" s="33"/>
      <c r="E19" s="13"/>
      <c r="F19" s="23"/>
      <c r="G19" s="23"/>
      <c r="H19" s="22"/>
      <c r="I19" s="39"/>
      <c r="N19" s="22"/>
      <c r="O19" s="13"/>
    </row>
    <row r="20" spans="1:15" ht="16.5" x14ac:dyDescent="0.3">
      <c r="A20" s="27" t="s">
        <v>25</v>
      </c>
      <c r="B20" s="58">
        <f>B17*0.8</f>
        <v>11008000</v>
      </c>
      <c r="C20" s="32"/>
      <c r="D20" s="33"/>
      <c r="E20" s="13"/>
      <c r="F20" s="23"/>
      <c r="G20" s="23"/>
      <c r="H20" s="22"/>
      <c r="I20" s="39"/>
      <c r="N20" s="22"/>
      <c r="O20" s="13"/>
    </row>
    <row r="21" spans="1:15" ht="16.5" hidden="1" x14ac:dyDescent="0.3">
      <c r="A21" s="27" t="s">
        <v>25</v>
      </c>
      <c r="B21" s="58">
        <f>B17*0.8</f>
        <v>11008000</v>
      </c>
      <c r="C21" s="32"/>
      <c r="D21" s="33"/>
      <c r="E21" s="13"/>
      <c r="F21" s="23"/>
      <c r="G21" s="23"/>
      <c r="H21" s="22"/>
      <c r="I21" s="39"/>
      <c r="N21" s="22"/>
      <c r="O21" s="13"/>
    </row>
    <row r="22" spans="1:15" ht="16.5" x14ac:dyDescent="0.3">
      <c r="A22" s="27" t="s">
        <v>12</v>
      </c>
      <c r="B22" s="59">
        <f>B4*704</f>
        <v>2112000</v>
      </c>
      <c r="C22" s="34"/>
      <c r="D22" s="35"/>
      <c r="E22" s="13"/>
      <c r="F22" s="13"/>
      <c r="G22" s="13"/>
      <c r="I22" s="6"/>
    </row>
    <row r="23" spans="1:15" ht="16.5" x14ac:dyDescent="0.3">
      <c r="A23" s="29" t="s">
        <v>16</v>
      </c>
      <c r="B23" s="60">
        <f>B17*0.03/12</f>
        <v>34400</v>
      </c>
      <c r="C23" s="34"/>
      <c r="D23" s="34"/>
      <c r="E23" s="13"/>
    </row>
    <row r="24" spans="1:15" x14ac:dyDescent="0.25">
      <c r="B24" s="21"/>
      <c r="C24" s="21"/>
    </row>
    <row r="25" spans="1:15" x14ac:dyDescent="0.25">
      <c r="B25" s="21"/>
      <c r="C25" s="21"/>
    </row>
    <row r="26" spans="1:15" x14ac:dyDescent="0.25">
      <c r="A26" s="50"/>
      <c r="B26" s="49"/>
      <c r="C26" s="49"/>
      <c r="D26" s="50"/>
      <c r="E26" s="50"/>
      <c r="F26" s="50"/>
      <c r="G26" s="50"/>
      <c r="H26" s="50"/>
      <c r="I26" s="50"/>
      <c r="J26" s="50"/>
      <c r="K26" s="50"/>
      <c r="L26" s="50"/>
      <c r="M26" s="50"/>
    </row>
    <row r="27" spans="1:15" x14ac:dyDescent="0.25">
      <c r="A27" s="50"/>
      <c r="B27" s="49"/>
      <c r="C27" s="49"/>
      <c r="D27" s="50" t="s">
        <v>14</v>
      </c>
      <c r="E27" s="50"/>
      <c r="F27" s="50"/>
      <c r="G27" s="50"/>
      <c r="H27" s="50"/>
      <c r="I27" s="50"/>
      <c r="J27" s="50"/>
      <c r="K27" s="50"/>
      <c r="L27" s="50"/>
      <c r="M27" s="50"/>
    </row>
    <row r="28" spans="1:15" x14ac:dyDescent="0.25">
      <c r="A28" s="50"/>
      <c r="B28" s="51" t="s">
        <v>20</v>
      </c>
      <c r="C28" s="51" t="s">
        <v>15</v>
      </c>
      <c r="D28" s="52" t="s">
        <v>21</v>
      </c>
      <c r="E28" s="52"/>
      <c r="F28" s="52" t="s">
        <v>11</v>
      </c>
      <c r="G28" s="52" t="s">
        <v>17</v>
      </c>
      <c r="H28" s="52" t="s">
        <v>18</v>
      </c>
      <c r="I28" s="52" t="s">
        <v>19</v>
      </c>
      <c r="J28" s="52"/>
      <c r="K28" s="50"/>
      <c r="L28" s="50"/>
      <c r="M28" s="50"/>
    </row>
    <row r="29" spans="1:15" x14ac:dyDescent="0.25">
      <c r="A29" s="50"/>
      <c r="B29" s="51"/>
      <c r="C29" s="51">
        <v>640</v>
      </c>
      <c r="D29" s="52">
        <f>C29*1.1</f>
        <v>704</v>
      </c>
      <c r="E29" s="52"/>
      <c r="F29" s="53">
        <v>14000000</v>
      </c>
      <c r="G29" s="53">
        <f t="shared" ref="G29:G33" si="0">F29/C29</f>
        <v>21875</v>
      </c>
      <c r="H29" s="53">
        <f t="shared" ref="H29:H33" si="1">F29/D29</f>
        <v>19886.363636363636</v>
      </c>
      <c r="I29" s="53" t="e">
        <f t="shared" ref="I29:I33" si="2">F29/B29</f>
        <v>#DIV/0!</v>
      </c>
      <c r="J29" s="52">
        <f t="shared" ref="J29:J32" si="3">D29/C29</f>
        <v>1.1000000000000001</v>
      </c>
      <c r="K29" s="50"/>
      <c r="L29" s="50"/>
      <c r="M29" s="50"/>
    </row>
    <row r="30" spans="1:15" x14ac:dyDescent="0.25">
      <c r="A30" s="50"/>
      <c r="B30" s="51"/>
      <c r="C30" s="51">
        <v>640</v>
      </c>
      <c r="D30" s="52">
        <f>C30*1.1</f>
        <v>704</v>
      </c>
      <c r="E30" s="52"/>
      <c r="F30" s="53">
        <v>13500000</v>
      </c>
      <c r="G30" s="53">
        <f t="shared" si="0"/>
        <v>21093.75</v>
      </c>
      <c r="H30" s="53">
        <f t="shared" si="1"/>
        <v>19176.136363636364</v>
      </c>
      <c r="I30" s="53" t="e">
        <f t="shared" si="2"/>
        <v>#DIV/0!</v>
      </c>
      <c r="J30" s="52">
        <f t="shared" si="3"/>
        <v>1.1000000000000001</v>
      </c>
      <c r="K30" s="50"/>
      <c r="L30" s="50"/>
      <c r="M30" s="50"/>
    </row>
    <row r="31" spans="1:15" x14ac:dyDescent="0.25">
      <c r="A31" s="50"/>
      <c r="B31" s="51"/>
      <c r="C31" s="51">
        <v>743</v>
      </c>
      <c r="D31" s="52">
        <f>C31*1.1</f>
        <v>817.30000000000007</v>
      </c>
      <c r="E31" s="52"/>
      <c r="F31" s="53">
        <v>16500000</v>
      </c>
      <c r="G31" s="53">
        <f t="shared" si="0"/>
        <v>22207.267833109017</v>
      </c>
      <c r="H31" s="53">
        <f t="shared" si="1"/>
        <v>20188.425302826377</v>
      </c>
      <c r="I31" s="53" t="e">
        <f t="shared" si="2"/>
        <v>#DIV/0!</v>
      </c>
      <c r="J31" s="52">
        <f t="shared" si="3"/>
        <v>1.1000000000000001</v>
      </c>
      <c r="K31" s="50"/>
      <c r="L31" s="50"/>
      <c r="M31" s="50"/>
    </row>
    <row r="32" spans="1:15" x14ac:dyDescent="0.25">
      <c r="A32" s="50"/>
      <c r="B32" s="51"/>
      <c r="C32" s="51"/>
      <c r="D32" s="52"/>
      <c r="E32" s="52"/>
      <c r="F32" s="53"/>
      <c r="G32" s="53" t="e">
        <f t="shared" si="0"/>
        <v>#DIV/0!</v>
      </c>
      <c r="H32" s="53" t="e">
        <f t="shared" si="1"/>
        <v>#DIV/0!</v>
      </c>
      <c r="I32" s="53" t="e">
        <f t="shared" si="2"/>
        <v>#DIV/0!</v>
      </c>
      <c r="J32" s="52" t="e">
        <f t="shared" si="3"/>
        <v>#DIV/0!</v>
      </c>
      <c r="K32" s="50"/>
      <c r="L32" s="50"/>
      <c r="M32" s="50"/>
    </row>
    <row r="33" spans="1:13" x14ac:dyDescent="0.25">
      <c r="A33" s="50"/>
      <c r="B33" s="51"/>
      <c r="C33" s="51"/>
      <c r="D33" s="52"/>
      <c r="E33" s="52"/>
      <c r="F33" s="52"/>
      <c r="G33" s="53" t="e">
        <f t="shared" si="0"/>
        <v>#DIV/0!</v>
      </c>
      <c r="H33" s="53" t="e">
        <f t="shared" si="1"/>
        <v>#DIV/0!</v>
      </c>
      <c r="I33" s="53" t="e">
        <f t="shared" si="2"/>
        <v>#DIV/0!</v>
      </c>
      <c r="J33" s="52"/>
      <c r="K33" s="50"/>
      <c r="L33" s="50"/>
      <c r="M33" s="50"/>
    </row>
    <row r="34" spans="1:13" x14ac:dyDescent="0.25">
      <c r="A34" s="50"/>
      <c r="B34" s="49" t="s">
        <v>22</v>
      </c>
      <c r="C34" s="49"/>
      <c r="D34" s="50"/>
      <c r="E34" s="50"/>
      <c r="F34" s="50"/>
      <c r="G34" s="50"/>
      <c r="H34" s="50"/>
      <c r="I34" s="50"/>
      <c r="J34" s="50"/>
      <c r="K34" s="50"/>
      <c r="L34" s="50"/>
      <c r="M34" s="50"/>
    </row>
    <row r="35" spans="1:13" x14ac:dyDescent="0.25">
      <c r="A35" s="50"/>
      <c r="B35" s="51">
        <f>64.66*10.764</f>
        <v>696.00023999999996</v>
      </c>
      <c r="C35" s="51">
        <v>13700000</v>
      </c>
      <c r="D35" s="52">
        <f t="shared" ref="D35:D39" si="4">C35/B35</f>
        <v>19683.901258424856</v>
      </c>
      <c r="E35" s="52"/>
      <c r="F35" s="53">
        <f>B15/D35</f>
        <v>1.0922631503649634</v>
      </c>
      <c r="G35" s="53"/>
      <c r="H35" s="52"/>
      <c r="I35" s="53" t="e">
        <f>G35/#REF!</f>
        <v>#REF!</v>
      </c>
      <c r="J35" s="50"/>
      <c r="K35" s="50"/>
      <c r="L35" s="61"/>
      <c r="M35" s="50"/>
    </row>
    <row r="36" spans="1:13" x14ac:dyDescent="0.25">
      <c r="A36" s="50"/>
      <c r="B36" s="51">
        <v>604</v>
      </c>
      <c r="C36" s="51">
        <v>12500000</v>
      </c>
      <c r="D36" s="52">
        <f t="shared" si="4"/>
        <v>20695.364238410595</v>
      </c>
      <c r="E36" s="52"/>
      <c r="F36" s="53">
        <f>B15/D36</f>
        <v>1.03888</v>
      </c>
      <c r="G36" s="53"/>
      <c r="H36" s="52"/>
      <c r="I36" s="53" t="e">
        <f>G36/#REF!</f>
        <v>#REF!</v>
      </c>
      <c r="J36" s="50"/>
      <c r="K36" s="50"/>
      <c r="L36" s="50"/>
      <c r="M36" s="50"/>
    </row>
    <row r="37" spans="1:13" x14ac:dyDescent="0.25">
      <c r="A37" s="50"/>
      <c r="B37" s="51"/>
      <c r="C37" s="51"/>
      <c r="D37" s="52" t="e">
        <f t="shared" si="4"/>
        <v>#DIV/0!</v>
      </c>
      <c r="E37" s="52"/>
      <c r="F37" s="52"/>
      <c r="G37" s="53"/>
      <c r="H37" s="52"/>
      <c r="I37" s="52"/>
      <c r="J37" s="50"/>
      <c r="K37" s="50"/>
      <c r="L37" s="50"/>
      <c r="M37" s="50"/>
    </row>
    <row r="38" spans="1:13" ht="15.75" x14ac:dyDescent="0.25">
      <c r="A38" s="62"/>
      <c r="B38" s="51"/>
      <c r="C38" s="51"/>
      <c r="D38" s="52" t="e">
        <f t="shared" si="4"/>
        <v>#DIV/0!</v>
      </c>
      <c r="E38" s="52"/>
      <c r="F38" s="52"/>
      <c r="G38" s="53"/>
      <c r="H38" s="52"/>
      <c r="I38" s="52"/>
      <c r="J38" s="50"/>
      <c r="K38" s="50"/>
      <c r="L38" s="50"/>
      <c r="M38" s="50"/>
    </row>
    <row r="39" spans="1:13" ht="15.75" x14ac:dyDescent="0.25">
      <c r="A39" s="62"/>
      <c r="B39" s="51"/>
      <c r="C39" s="51"/>
      <c r="D39" s="52" t="e">
        <f t="shared" si="4"/>
        <v>#DIV/0!</v>
      </c>
      <c r="E39" s="52"/>
      <c r="F39" s="52"/>
      <c r="G39" s="53"/>
      <c r="H39" s="52"/>
      <c r="I39" s="52"/>
      <c r="J39" s="50"/>
      <c r="K39" s="50"/>
      <c r="L39" s="50"/>
      <c r="M39" s="50"/>
    </row>
    <row r="40" spans="1:13" ht="15.75" x14ac:dyDescent="0.25">
      <c r="A40" s="62"/>
      <c r="B40" s="49"/>
      <c r="C40" s="49"/>
      <c r="D40" s="50"/>
      <c r="E40" s="50"/>
      <c r="F40" s="50"/>
      <c r="G40" s="50"/>
      <c r="H40" s="50"/>
      <c r="I40" s="50"/>
      <c r="J40" s="50"/>
      <c r="K40" s="50"/>
      <c r="L40" s="50"/>
      <c r="M40" s="50"/>
    </row>
    <row r="41" spans="1:13" ht="15.75" x14ac:dyDescent="0.25">
      <c r="A41" s="62"/>
      <c r="B41" s="49"/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</row>
    <row r="42" spans="1:13" ht="15.75" x14ac:dyDescent="0.25">
      <c r="A42" s="62"/>
      <c r="B42" s="49"/>
      <c r="C42" s="49"/>
      <c r="D42" s="50"/>
      <c r="E42" s="50"/>
      <c r="F42" s="50"/>
      <c r="G42" s="50"/>
      <c r="H42" s="50"/>
      <c r="I42" s="50"/>
      <c r="J42" s="50"/>
      <c r="K42" s="50"/>
      <c r="L42" s="50"/>
      <c r="M42" s="50"/>
    </row>
    <row r="43" spans="1:13" ht="15.75" x14ac:dyDescent="0.25">
      <c r="A43" s="62"/>
      <c r="B43" s="49"/>
      <c r="C43" s="49"/>
      <c r="D43" s="50"/>
      <c r="E43" s="50"/>
      <c r="F43" s="50"/>
      <c r="G43" s="50"/>
      <c r="H43" s="50"/>
      <c r="I43" s="50"/>
      <c r="J43" s="50"/>
      <c r="K43" s="50"/>
      <c r="L43" s="50"/>
      <c r="M43" s="50"/>
    </row>
    <row r="44" spans="1:13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F41" sqref="F41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2024-10-16T08:46:34Z</dcterms:modified>
</cp:coreProperties>
</file>