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Mira Road (E)\HARDIK KAMLESH SHAH\"/>
    </mc:Choice>
  </mc:AlternateContent>
  <xr:revisionPtr revIDLastSave="0" documentId="13_ncr:1_{20D5683A-3067-4B7D-A1EC-C99DF3EE2A3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Q12" i="4"/>
  <c r="Q11" i="4"/>
  <c r="Q10" i="4"/>
  <c r="G32" i="4"/>
  <c r="G31" i="4"/>
  <c r="G22" i="4"/>
  <c r="G23" i="4"/>
  <c r="G24" i="4"/>
  <c r="G25" i="4"/>
  <c r="G26" i="4"/>
  <c r="G27" i="4"/>
  <c r="G28" i="4"/>
  <c r="G29" i="4"/>
  <c r="G30" i="4"/>
  <c r="G21" i="4"/>
  <c r="I21" i="4"/>
  <c r="I30" i="4"/>
  <c r="J19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<sst xmlns="http://schemas.openxmlformats.org/spreadsheetml/2006/main" count="34" uniqueCount="30">
  <si>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</si>
  <si>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</si>
  <si>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</si>
  <si>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</si>
  <si>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</si>
  <si>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</si>
  <si>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</si>
  <si>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</si>
  <si>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</si>
  <si>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</si>
  <si>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</si>
  <si>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</si>
  <si>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</si>
  <si>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704, 7th Floor, Building No 8, Wing - A, Shree Krishna Alingam , Yashwat Smart City , Village - Gokhivire, Vasai East,</t>
  </si>
  <si>
    <t>rerad ca</t>
  </si>
  <si>
    <t>rate</t>
  </si>
  <si>
    <t>fmv</t>
  </si>
  <si>
    <t>agreement - 08.10.2024</t>
  </si>
  <si>
    <t>av</t>
  </si>
  <si>
    <t>sd</t>
  </si>
  <si>
    <t>rd</t>
  </si>
  <si>
    <t>mv</t>
  </si>
  <si>
    <t>mca</t>
  </si>
  <si>
    <t>dry</t>
  </si>
  <si>
    <t>fb</t>
  </si>
  <si>
    <t>ls = 48 lakhs</t>
  </si>
  <si>
    <t>cost sheet = 45.87 lakhs</t>
  </si>
  <si>
    <t>16.08.24</t>
  </si>
  <si>
    <t>11.06.24</t>
  </si>
  <si>
    <t>04.03.24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</si>
</sst>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C8155-6F87-416D-92F1-192695A5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F3702-B69D-41C9-AC2C-E2415FF7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690000-CE52-4ADC-A5BD-7F953773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06C13-9F2C-4002-AD60-9D1838348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A66D1-8FDA-4FCC-8BF7-6BC9F7B55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95C64-0C6C-4D59-AA46-BDFF5386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B4669-C0C0-4A8E-AB83-F78A9FA3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487E8C-C90B-4283-9508-B44EA18F8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6BF2A-93A8-4BC2-B4BD-161C68B6A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16595-BD06-430B-8634-12E1F485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97A5F-9990-4E4F-83F4-A9ABA23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A10E8-0FE1-459B-A201-467117F7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31" sqref="R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475</v>
      </c>
      <c r="C2" s="4">
        <f>B2*1.2</f>
        <v>570</v>
      </c>
      <c r="D2" s="4">
        <f t="shared" ref="D2:D13" si="2">C2*1.2</f>
        <v>684</v>
      </c>
      <c r="E2" s="5">
        <f t="shared" ref="E2:E13" si="3">R2</f>
        <v>4160000</v>
      </c>
      <c r="F2" s="10">
        <f t="shared" ref="F2:F13" si="4">ROUND((E2/B2),0)</f>
        <v>8758</v>
      </c>
      <c r="G2" s="10">
        <f t="shared" ref="G2:G13" si="5">ROUND((E2/C2),0)</f>
        <v>7298</v>
      </c>
      <c r="H2" s="10">
        <f t="shared" ref="H2:H13" si="6">ROUND((E2/D2),0)</f>
        <v>6082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475</v>
      </c>
      <c r="R2" s="2">
        <v>4160000</v>
      </c>
      <c r="S2" s="8"/>
      <c r="T2" s="8"/>
    </row>
    <row r="3" spans="1:20" x14ac:dyDescent="0.25">
      <c r="A3" s="4">
        <f t="shared" si="0"/>
        <v>0</v>
      </c>
      <c r="B3" s="4">
        <f t="shared" si="1"/>
        <v>357</v>
      </c>
      <c r="C3" s="4">
        <f t="shared" ref="C3:C15" si="9">B3*1.2</f>
        <v>428.4</v>
      </c>
      <c r="D3" s="4">
        <f t="shared" si="2"/>
        <v>514.07999999999993</v>
      </c>
      <c r="E3" s="5">
        <f t="shared" si="3"/>
        <v>3300000</v>
      </c>
      <c r="F3" s="10">
        <f t="shared" si="4"/>
        <v>9244</v>
      </c>
      <c r="G3" s="10">
        <f t="shared" si="5"/>
        <v>7703</v>
      </c>
      <c r="H3" s="10">
        <f t="shared" si="6"/>
        <v>6419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357</v>
      </c>
      <c r="R3" s="2">
        <v>3300000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357</v>
      </c>
      <c r="C4" s="4">
        <f t="shared" si="9"/>
        <v>428.4</v>
      </c>
      <c r="D4" s="4">
        <f t="shared" si="2"/>
        <v>514.07999999999993</v>
      </c>
      <c r="E4" s="5">
        <f t="shared" si="3"/>
        <v>3400000</v>
      </c>
      <c r="F4" s="10">
        <f t="shared" si="4"/>
        <v>9524</v>
      </c>
      <c r="G4" s="10">
        <f t="shared" si="5"/>
        <v>7937</v>
      </c>
      <c r="H4" s="10">
        <f t="shared" si="6"/>
        <v>6614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357</v>
      </c>
      <c r="R4" s="2">
        <v>3400000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460</v>
      </c>
      <c r="C5" s="4">
        <f t="shared" si="9"/>
        <v>552</v>
      </c>
      <c r="D5" s="4">
        <f t="shared" si="2"/>
        <v>662.4</v>
      </c>
      <c r="E5" s="5">
        <f t="shared" si="3"/>
        <v>3900000</v>
      </c>
      <c r="F5" s="10">
        <f t="shared" si="4"/>
        <v>8478</v>
      </c>
      <c r="G5" s="10">
        <f t="shared" si="5"/>
        <v>7065</v>
      </c>
      <c r="H5" s="10">
        <f t="shared" si="6"/>
        <v>5888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460</v>
      </c>
      <c r="R5" s="2">
        <v>3900000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5">
        <f t="shared" si="3"/>
        <v>3800000</v>
      </c>
      <c r="F6" s="10">
        <f t="shared" si="4"/>
        <v>8444</v>
      </c>
      <c r="G6" s="10">
        <f t="shared" si="5"/>
        <v>7037</v>
      </c>
      <c r="H6" s="10">
        <f t="shared" si="6"/>
        <v>5864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438</v>
      </c>
      <c r="C7" s="4">
        <f t="shared" si="9"/>
        <v>525.6</v>
      </c>
      <c r="D7" s="4">
        <f t="shared" si="2"/>
        <v>630.72</v>
      </c>
      <c r="E7" s="5">
        <f t="shared" si="3"/>
        <v>3900000</v>
      </c>
      <c r="F7" s="10">
        <f t="shared" si="4"/>
        <v>8904</v>
      </c>
      <c r="G7" s="10">
        <f t="shared" si="5"/>
        <v>7420</v>
      </c>
      <c r="H7" s="10">
        <f t="shared" si="6"/>
        <v>6183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438</v>
      </c>
      <c r="R7" s="2">
        <v>3900000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357</v>
      </c>
      <c r="C8" s="4">
        <f t="shared" si="9"/>
        <v>428.4</v>
      </c>
      <c r="D8" s="4">
        <f t="shared" si="2"/>
        <v>514.07999999999993</v>
      </c>
      <c r="E8" s="5">
        <f t="shared" si="3"/>
        <v>3700000</v>
      </c>
      <c r="F8" s="15">
        <f t="shared" si="4"/>
        <v>10364</v>
      </c>
      <c r="G8" s="10">
        <f t="shared" si="5"/>
        <v>8637</v>
      </c>
      <c r="H8" s="10">
        <f t="shared" si="6"/>
        <v>7197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357</v>
      </c>
      <c r="R8" s="2">
        <v>3700000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421</v>
      </c>
      <c r="C9" s="4">
        <f t="shared" si="9"/>
        <v>505.2</v>
      </c>
      <c r="D9" s="4">
        <f t="shared" si="2"/>
        <v>606.24</v>
      </c>
      <c r="E9" s="5">
        <f t="shared" si="3"/>
        <v>4100000</v>
      </c>
      <c r="F9" s="15">
        <f t="shared" si="4"/>
        <v>9739</v>
      </c>
      <c r="G9" s="10">
        <f t="shared" si="5"/>
        <v>8116</v>
      </c>
      <c r="H9" s="10">
        <f t="shared" si="6"/>
        <v>6763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421</v>
      </c>
      <c r="R9" s="2">
        <v>4100000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413.22996000000001</v>
      </c>
      <c r="C10" s="4">
        <f t="shared" si="9"/>
        <v>495.87595199999998</v>
      </c>
      <c r="D10" s="4">
        <f t="shared" si="2"/>
        <v>595.0511424</v>
      </c>
      <c r="E10" s="5">
        <f t="shared" si="3"/>
        <v>3819000</v>
      </c>
      <c r="F10" s="15">
        <f t="shared" si="4"/>
        <v>9242</v>
      </c>
      <c r="G10" s="10">
        <f t="shared" si="5"/>
        <v>7702</v>
      </c>
      <c r="H10" s="10">
        <f t="shared" si="6"/>
        <v>6418</v>
      </c>
      <c r="I10" s="4" t="e">
        <f>#REF!</f>
        <v>#REF!</v>
      </c>
      <c r="J10" s="4" t="str">
        <f t="shared" si="7"/>
        <v>16.08.24</v>
      </c>
      <c r="O10">
        <v>0</v>
      </c>
      <c r="P10">
        <f t="shared" si="8"/>
        <v>0</v>
      </c>
      <c r="Q10">
        <f>38.39*10.764</f>
        <v>413.22996000000001</v>
      </c>
      <c r="R10" s="2">
        <v>3819000</v>
      </c>
      <c r="S10" s="8" t="s">
        <v>27</v>
      </c>
      <c r="T10" s="8"/>
    </row>
    <row r="11" spans="1:20" x14ac:dyDescent="0.25">
      <c r="A11" s="4">
        <f t="shared" si="0"/>
        <v>0</v>
      </c>
      <c r="B11" s="4">
        <f t="shared" si="1"/>
        <v>413.22996000000001</v>
      </c>
      <c r="C11" s="4">
        <f t="shared" si="9"/>
        <v>495.87595199999998</v>
      </c>
      <c r="D11" s="4">
        <f t="shared" si="2"/>
        <v>595.0511424</v>
      </c>
      <c r="E11" s="5">
        <f t="shared" si="3"/>
        <v>3784000</v>
      </c>
      <c r="F11" s="10">
        <f t="shared" si="4"/>
        <v>9157</v>
      </c>
      <c r="G11" s="10">
        <f t="shared" si="5"/>
        <v>7631</v>
      </c>
      <c r="H11" s="10">
        <f t="shared" si="6"/>
        <v>6359</v>
      </c>
      <c r="I11" s="4" t="e">
        <f>#REF!</f>
        <v>#REF!</v>
      </c>
      <c r="J11" s="4" t="str">
        <f t="shared" si="7"/>
        <v>16.08.24</v>
      </c>
      <c r="O11">
        <v>0</v>
      </c>
      <c r="P11">
        <f t="shared" si="8"/>
        <v>0</v>
      </c>
      <c r="Q11">
        <f>38.39*10.764</f>
        <v>413.22996000000001</v>
      </c>
      <c r="R11" s="16">
        <v>3784000</v>
      </c>
      <c r="S11" s="8" t="s">
        <v>27</v>
      </c>
      <c r="T11" s="8"/>
    </row>
    <row r="12" spans="1:20" x14ac:dyDescent="0.25">
      <c r="A12" s="4">
        <f t="shared" si="0"/>
        <v>0</v>
      </c>
      <c r="B12" s="4">
        <f t="shared" si="1"/>
        <v>420.98003999999997</v>
      </c>
      <c r="C12" s="4">
        <f t="shared" si="9"/>
        <v>505.17604799999992</v>
      </c>
      <c r="D12" s="4">
        <f t="shared" si="2"/>
        <v>606.21125759999984</v>
      </c>
      <c r="E12" s="5">
        <f t="shared" si="3"/>
        <v>3886000</v>
      </c>
      <c r="F12" s="15">
        <f t="shared" si="4"/>
        <v>9231</v>
      </c>
      <c r="G12" s="10">
        <f t="shared" si="5"/>
        <v>7692</v>
      </c>
      <c r="H12" s="10">
        <f t="shared" si="6"/>
        <v>6410</v>
      </c>
      <c r="I12" s="4" t="e">
        <f>#REF!</f>
        <v>#REF!</v>
      </c>
      <c r="J12" s="4" t="str">
        <f t="shared" si="7"/>
        <v>11.06.24</v>
      </c>
      <c r="O12">
        <v>0</v>
      </c>
      <c r="P12">
        <f t="shared" si="8"/>
        <v>0</v>
      </c>
      <c r="Q12">
        <f>39.11*10.764</f>
        <v>420.98003999999997</v>
      </c>
      <c r="R12" s="2">
        <v>3886000</v>
      </c>
      <c r="S12" s="8" t="s">
        <v>28</v>
      </c>
      <c r="T12" s="8"/>
    </row>
    <row r="13" spans="1:20" x14ac:dyDescent="0.25">
      <c r="A13" s="4">
        <f t="shared" si="0"/>
        <v>0</v>
      </c>
      <c r="B13" s="4">
        <f t="shared" si="1"/>
        <v>422.27171999999996</v>
      </c>
      <c r="C13" s="4">
        <f t="shared" si="9"/>
        <v>506.72606399999995</v>
      </c>
      <c r="D13" s="4">
        <f t="shared" si="2"/>
        <v>608.07127679999996</v>
      </c>
      <c r="E13" s="5">
        <f t="shared" si="3"/>
        <v>4009000</v>
      </c>
      <c r="F13" s="10">
        <f t="shared" si="4"/>
        <v>9494</v>
      </c>
      <c r="G13" s="10">
        <f t="shared" si="5"/>
        <v>7912</v>
      </c>
      <c r="H13" s="10">
        <f t="shared" si="6"/>
        <v>6593</v>
      </c>
      <c r="I13" s="4" t="e">
        <f>#REF!</f>
        <v>#REF!</v>
      </c>
      <c r="J13" s="4" t="str">
        <f t="shared" si="7"/>
        <v>04.03.24</v>
      </c>
      <c r="O13">
        <v>0</v>
      </c>
      <c r="P13">
        <f t="shared" ref="P13" si="10">O13/1.2</f>
        <v>0</v>
      </c>
      <c r="Q13">
        <f>39.23*10.764</f>
        <v>422.27171999999996</v>
      </c>
      <c r="R13" s="2">
        <v>4009000</v>
      </c>
      <c r="S13" s="8" t="s">
        <v>29</v>
      </c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4:24" x14ac:dyDescent="0.25">
      <c r="H17" t="s">
        <v>13</v>
      </c>
    </row>
    <row r="19" spans="4:24" x14ac:dyDescent="0.25">
      <c r="H19" t="s">
        <v>14</v>
      </c>
      <c r="I19">
        <v>422</v>
      </c>
      <c r="J19">
        <f>39.23*10.764</f>
        <v>422.27171999999996</v>
      </c>
    </row>
    <row r="20" spans="4:24" x14ac:dyDescent="0.25">
      <c r="E20" t="s">
        <v>22</v>
      </c>
      <c r="H20" t="s">
        <v>15</v>
      </c>
      <c r="I20">
        <v>9500</v>
      </c>
    </row>
    <row r="21" spans="4:24" x14ac:dyDescent="0.25">
      <c r="E21">
        <v>9.5</v>
      </c>
      <c r="F21" s="7">
        <v>9.8000000000000007</v>
      </c>
      <c r="G21">
        <f>F21*E21</f>
        <v>93.100000000000009</v>
      </c>
      <c r="H21" t="s">
        <v>16</v>
      </c>
      <c r="I21">
        <f>I20*I19</f>
        <v>4009000</v>
      </c>
    </row>
    <row r="22" spans="4:24" x14ac:dyDescent="0.25">
      <c r="E22">
        <v>5.3</v>
      </c>
      <c r="F22" s="7">
        <v>1.5</v>
      </c>
      <c r="G22">
        <f t="shared" ref="G22:G31" si="19">F22*E22</f>
        <v>7.9499999999999993</v>
      </c>
      <c r="H22" s="6"/>
    </row>
    <row r="23" spans="4:24" x14ac:dyDescent="0.25">
      <c r="E23">
        <v>4</v>
      </c>
      <c r="F23" s="7">
        <v>6.8</v>
      </c>
      <c r="G23">
        <f t="shared" si="19"/>
        <v>27.2</v>
      </c>
    </row>
    <row r="24" spans="4:24" x14ac:dyDescent="0.25">
      <c r="E24">
        <v>1.7</v>
      </c>
      <c r="F24" s="7">
        <v>9.5</v>
      </c>
      <c r="G24">
        <f t="shared" si="19"/>
        <v>16.149999999999999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E25">
        <v>9.6</v>
      </c>
      <c r="F25" s="7">
        <v>7.8</v>
      </c>
      <c r="G25">
        <f t="shared" si="19"/>
        <v>74.88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23</v>
      </c>
      <c r="E26">
        <v>2.2999999999999998</v>
      </c>
      <c r="F26" s="7">
        <v>7.8</v>
      </c>
      <c r="G26">
        <f t="shared" si="19"/>
        <v>17.939999999999998</v>
      </c>
      <c r="H26" t="s">
        <v>17</v>
      </c>
      <c r="N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E27">
        <v>6.4</v>
      </c>
      <c r="F27" s="7">
        <v>3.9</v>
      </c>
      <c r="G27">
        <f t="shared" si="19"/>
        <v>24.96</v>
      </c>
      <c r="H27" t="s">
        <v>18</v>
      </c>
      <c r="I27">
        <v>3984800</v>
      </c>
      <c r="N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E28">
        <v>1.4</v>
      </c>
      <c r="F28" s="7">
        <v>1</v>
      </c>
      <c r="G28">
        <f t="shared" si="19"/>
        <v>1.4</v>
      </c>
      <c r="H28" t="s">
        <v>19</v>
      </c>
      <c r="I28">
        <v>278950</v>
      </c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E29">
        <v>10.3</v>
      </c>
      <c r="F29" s="7">
        <v>14.7</v>
      </c>
      <c r="G29">
        <f t="shared" si="19"/>
        <v>151.41</v>
      </c>
      <c r="H29" t="s">
        <v>20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D30" t="s">
        <v>24</v>
      </c>
      <c r="E30">
        <v>1.7</v>
      </c>
      <c r="F30" s="7">
        <v>10.3</v>
      </c>
      <c r="G30">
        <f t="shared" si="19"/>
        <v>17.510000000000002</v>
      </c>
      <c r="I30">
        <f>SUM(I27:I29)</f>
        <v>4293750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G31">
        <f>SUM(G21:G30)</f>
        <v>432.5</v>
      </c>
      <c r="H31" t="s">
        <v>21</v>
      </c>
      <c r="I31">
        <v>2615000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G32" s="6">
        <f>G31-G30-G26-G24</f>
        <v>380.90000000000003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2024-10-15T04:35:03Z</dcterms:modified>
</cp:coreProperties>
</file>